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showInkAnnotation="0" codeName="ThisWorkbook" autoCompressPictures="0"/>
  <bookViews>
    <workbookView xWindow="0" yWindow="0" windowWidth="19200" windowHeight="8955" tabRatio="500"/>
  </bookViews>
  <sheets>
    <sheet name="Solicitud gráfica" sheetId="1" r:id="rId1"/>
    <sheet name="Ayuda" sheetId="2" r:id="rId2"/>
    <sheet name="Definición técnica de imagenes" sheetId="3" r:id="rId3"/>
  </sheets>
  <calcPr calcId="145621" concurrentCalc="0"/>
  <extLst>
    <ext xmlns:mx="http://schemas.microsoft.com/office/mac/excel/2008/main" uri="{7523E5D3-25F3-A5E0-1632-64F254C22452}">
      <mx:ArchID Flags="2"/>
    </ext>
  </extLst>
</workbook>
</file>

<file path=xl/calcChain.xml><?xml version="1.0" encoding="utf-8"?>
<calcChain xmlns="http://schemas.openxmlformats.org/spreadsheetml/2006/main">
  <c r="C23" i="1" l="1"/>
  <c r="A24" i="1"/>
  <c r="A25" i="1"/>
  <c r="A26" i="1"/>
  <c r="A27" i="1"/>
  <c r="A28" i="1"/>
  <c r="A29" i="1"/>
  <c r="A30" i="1"/>
  <c r="A10" i="1"/>
  <c r="A11"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A12" i="1"/>
  <c r="H12" i="1"/>
  <c r="A13" i="1"/>
  <c r="H13" i="1"/>
  <c r="A14" i="1"/>
  <c r="H14" i="1"/>
  <c r="A15" i="1"/>
  <c r="H15" i="1"/>
  <c r="A16" i="1"/>
  <c r="H16" i="1"/>
  <c r="A17" i="1"/>
  <c r="H17" i="1"/>
  <c r="A18"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3"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<sst xmlns="http://schemas.openxmlformats.org/spreadsheetml/2006/main" count="293" uniqueCount="191">
  <si>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</si>
  <si>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</si>
  <si>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</si>
  <si>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</si>
  <si>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</si>
  <si>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</si>
  <si>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</si>
  <si>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</si>
  <si>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</si>
  <si>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</si>
  <si>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</si>
  <si>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</si>
  <si>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</si>
  <si>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</si>
  <si>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</si>
  <si>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</si>
  <si>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</si>
  <si>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</si>
  <si>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</si>
  <si>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</si>
  <si>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</si>
  <si>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</si>
  <si>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</si>
  <si>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</si>
  <si>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</si>
  <si>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</si>
  <si>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</si>
  <si>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</si>
  <si>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</si>
  <si>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</si>
  <si>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</si>
  <si>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</si>
  <si>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</si>
  <si>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</si>
  <si>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</si>
  <si>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</si>
  <si>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</si>
  <si>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</si>
  <si>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</si>
  <si>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</si>
  <si>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</si>
  <si>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</si>
  <si>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</si>
  <si>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</si>
  <si>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</si>
  <si>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</si>
  <si>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</si>
  <si>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</si>
  <si>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</si>
  <si>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</si>
  <si>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</si>
  <si>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</si>
  <si>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</si>
  <si>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</si>
  <si>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</si>
  <si>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</si>
  <si>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</si>
  <si>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</si>
  <si>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</si>
  <si>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</si>
  <si>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</si>
  <si>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</si>
  <si>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</si>
  <si>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</si>
  <si>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</si>
  <si>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</si>
  <si>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</si>
  <si>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</si>
  <si>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</si>
  <si>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</si>
  <si>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</si>
  <si>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</si>
  <si>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</si>
  <si>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</si>
  <si>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</si>
  <si>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</si>
  <si>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</si>
  <si>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</si>
  <si>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</si>
  <si>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</si>
  <si>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</si>
  <si>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</si>
  <si>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</si>
  <si>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</si>
  <si>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</si>
  <si>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</si>
  <si>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</si>
  <si>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</si>
  <si>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</si>
  <si>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</si>
  <si>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</si>
  <si>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</si>
  <si>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</si>
  <si>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</si>
  <si>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</si>
  <si>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</si>
  <si>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</si>
  <si>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</si>
  <si>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</si>
  <si>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</si>
  <si>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</si>
  <si>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</si>
  <si>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</si>
  <si>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</si>
  <si>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</si>
  <si>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</si>
  <si>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</si>
  <si>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</si>
  <si>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</si>
  <si>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</si>
  <si>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</si>
  <si>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</si>
  <si>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</si>
  <si>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</si>
  <si>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</si>
  <si>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</si>
  <si>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</si>
  <si>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</si>
  <si>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</si>
  <si>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</si>
  <si>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</si>
  <si>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</si>
  <si>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</si>
  <si>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</si>
  <si>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</si>
  <si>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</si>
  <si>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</si>
  <si>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</si>
  <si>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</si>
  <si>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</si>
  <si>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</si>
  <si>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</si>
  <si>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</si>
  <si>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</si>
  <si>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</si>
  <si>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</si>
  <si>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</si>
  <si>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</si>
  <si>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</si>
  <si>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</si>
  <si>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</si>
  <si>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</si>
  <si>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</si>
  <si>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</si>
  <si>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</si>
  <si>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Miguel Aljure</t>
  </si>
  <si>
    <t>La reproducción en los seres vivos</t>
  </si>
  <si>
    <t>CN_08_04_CO</t>
  </si>
  <si>
    <t>Cuaderno de Estudio</t>
  </si>
  <si>
    <t>Fotografía</t>
  </si>
  <si>
    <t>Vertical</t>
  </si>
  <si>
    <t>Horizontal</t>
  </si>
  <si>
    <t xml:space="preserve">http://pixabay.com/en/mastomys-mice-home-wood-roof-443291/ - http://pixabay.com/en/river-horse-hippopotamus-hippo-95472/ </t>
  </si>
  <si>
    <t xml:space="preserve">http://aulaplaneta.planetasaber.com/encyclopedia/default.asp?idpack=11&amp;idpil=000UHK01&amp;ruta=aulaplaneta&amp;DATA=1YusGj5lEO1GMTvU6vEH7hs81nE5ftJig%2bq2u7BI40I%3d </t>
  </si>
  <si>
    <t>Ilustración</t>
  </si>
  <si>
    <t xml:space="preserve">http://www.eruditos.net/mediawiki/images/2/24/Celulagemacion.gif </t>
  </si>
  <si>
    <t>Ilustrar la imagen que aparece en el link</t>
  </si>
  <si>
    <t>Ilustración representando el proceso de esporulación</t>
  </si>
  <si>
    <t>Ratones e hipopótamos</t>
  </si>
  <si>
    <t>Imagen representando la fisión binaria</t>
  </si>
  <si>
    <t>Ilustración representando el proceso de gemación</t>
  </si>
  <si>
    <t>Ilustración representando los procesos de escisión y fragmentación</t>
  </si>
  <si>
    <t xml:space="preserve">Ilustrar la anterior imagen </t>
  </si>
  <si>
    <t>Ilustración representando el proceso de partenogénesis</t>
  </si>
  <si>
    <t>Ilustrar la anterior imagen</t>
  </si>
  <si>
    <t>Son dos imágenes. El primer link corresponde a la imagen (a), los ratones, y debe tener esa letra debajo. El segundo link es la imagen (b), y también debe estar marcada así debajo</t>
  </si>
  <si>
    <t>Ilustrar la imagen</t>
  </si>
  <si>
    <t>Isogamia y anisogamia</t>
  </si>
  <si>
    <t>Son tres imáganes.Las dos primeras están en Shutterstock, y la tercera debe ser ilustrada, según la imagen de arriba. Cada imagen debe estar identificada como a, b o c.</t>
  </si>
  <si>
    <t>Pasos de la fecundación</t>
  </si>
  <si>
    <t>151420391 y 213947284</t>
  </si>
  <si>
    <t>Las dos imágenes que se referncian deben quedar como se ve arriba. Hay que poner las flechas que señalan macho y hembra.</t>
  </si>
  <si>
    <t>Se deben ilustrar las anteriores imágenes, y escribir debajo (a) o (b). La imagen d elas flechas azules es la (b)</t>
  </si>
  <si>
    <t>Dimorfismo sexual en leones y faisanes</t>
  </si>
  <si>
    <t xml:space="preserve">http://aulaplaneta.planetasaber.com/encyclopedia/default.asp?idpack=9&amp;idpil=000SBQ01&amp;ruta=aulaplaneta&amp;DATA=1YusGj5lEO18XtFclF1hCxs81nE5ftJig%2bq2u7BI40I%3d </t>
  </si>
  <si>
    <t>Bipartición en protistas</t>
  </si>
  <si>
    <t>Ilustrar</t>
  </si>
  <si>
    <t>Reproducción sexual y asexual en hongos</t>
  </si>
  <si>
    <t>IMG10</t>
  </si>
  <si>
    <t>IMG11</t>
  </si>
  <si>
    <t>Imagen de Aula Planeta</t>
  </si>
  <si>
    <t>IMG12</t>
  </si>
  <si>
    <t>IMG13</t>
  </si>
  <si>
    <t>Fotografía de un helecho</t>
  </si>
  <si>
    <t>Los órganos reproductores de la flor</t>
  </si>
  <si>
    <t>Ver observaciones</t>
  </si>
  <si>
    <t>2° ESO/Ciencias Naturales/El reino de las plantas: funciones/ La función de reproducción /Las plantas con semilla /primera imagen</t>
  </si>
  <si>
    <t>IMG14</t>
  </si>
  <si>
    <t xml:space="preserve"> http://1.bp.blogspot.com/-eVF7ziTo3Q8/UBfjue0dAQI/AAAAAAAAAZ0/zTnwaA71e9I/s1600/imagen01.png</t>
  </si>
  <si>
    <t>Dibujo de un hongo tipo champiñon</t>
  </si>
  <si>
    <t>Ilustrat esta imagen. No incluir el texto de abajo ni el símbolo de la esquina superior derecha, y cambiar la palabra “micelio” por “hifas".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</si>
</sst>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1"/>
      <name val="Arial"/>
      <family val="2"/>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1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6" fillId="0" borderId="5" xfId="0" applyFont="1" applyBorder="1" applyAlignment="1">
      <alignment horizontal="left" vertical="center"/>
    </xf>
    <xf numFmtId="0" fontId="6" fillId="0" borderId="5" xfId="0" applyFont="1" applyBorder="1" applyAlignment="1">
      <alignment horizontal="left"/>
    </xf>
    <xf numFmtId="0" fontId="3" fillId="5" borderId="13" xfId="0" applyFont="1" applyFill="1" applyBorder="1" applyAlignment="1">
      <alignment horizontal="center" vertical="center"/>
    </xf>
    <xf numFmtId="0" fontId="0" fillId="0" borderId="0" xfId="0" applyAlignment="1">
      <alignment vertical="center" wrapText="1"/>
    </xf>
    <xf numFmtId="0" fontId="8" fillId="0" borderId="0" xfId="0" applyFont="1" applyBorder="1"/>
    <xf numFmtId="0" fontId="9"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0"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0" borderId="0" xfId="0" applyFont="1" applyBorder="1"/>
    <xf numFmtId="0" fontId="13" fillId="0" borderId="5" xfId="0" applyFont="1" applyBorder="1"/>
    <xf numFmtId="0" fontId="12" fillId="2" borderId="5" xfId="0" applyFont="1" applyFill="1" applyBorder="1"/>
    <xf numFmtId="164" fontId="8" fillId="0" borderId="0" xfId="0" applyNumberFormat="1" applyFont="1" applyBorder="1" applyAlignment="1">
      <alignment horizontal="center"/>
    </xf>
    <xf numFmtId="0" fontId="14" fillId="8" borderId="0" xfId="0" applyFont="1" applyFill="1" applyAlignment="1">
      <alignment horizontal="center" vertical="center" wrapText="1"/>
    </xf>
    <xf numFmtId="0" fontId="15" fillId="0" borderId="28" xfId="0" applyFont="1" applyFill="1" applyBorder="1" applyAlignment="1">
      <alignment vertical="center" wrapText="1"/>
    </xf>
    <xf numFmtId="0" fontId="0" fillId="0" borderId="0" xfId="0" applyFill="1" applyAlignment="1">
      <alignment vertical="center" wrapText="1"/>
    </xf>
    <xf numFmtId="0" fontId="15" fillId="0" borderId="29" xfId="0" applyFont="1" applyFill="1" applyBorder="1" applyAlignment="1">
      <alignment vertical="center" wrapText="1"/>
    </xf>
    <xf numFmtId="0" fontId="16" fillId="0" borderId="29" xfId="0" applyFont="1" applyFill="1" applyBorder="1" applyAlignment="1">
      <alignment vertical="center" wrapText="1"/>
    </xf>
    <xf numFmtId="0" fontId="15" fillId="0" borderId="29" xfId="0" applyFont="1" applyFill="1" applyBorder="1" applyAlignment="1">
      <alignment vertical="center"/>
    </xf>
    <xf numFmtId="0" fontId="15" fillId="0" borderId="29" xfId="0" applyFont="1" applyBorder="1" applyAlignment="1">
      <alignment vertical="center" wrapText="1"/>
    </xf>
    <xf numFmtId="0" fontId="17" fillId="0" borderId="29" xfId="0" applyFont="1" applyBorder="1" applyAlignment="1">
      <alignment vertical="center" wrapText="1"/>
    </xf>
    <xf numFmtId="0" fontId="16" fillId="0" borderId="29" xfId="0" applyFont="1" applyBorder="1" applyAlignment="1">
      <alignment vertical="center" wrapText="1"/>
    </xf>
    <xf numFmtId="0" fontId="18" fillId="0" borderId="0" xfId="0" applyFont="1" applyAlignment="1">
      <alignment vertical="center" wrapText="1"/>
    </xf>
    <xf numFmtId="0" fontId="19" fillId="0" borderId="29" xfId="0" applyFont="1" applyFill="1" applyBorder="1" applyAlignment="1">
      <alignment vertical="center" wrapText="1"/>
    </xf>
    <xf numFmtId="0" fontId="20" fillId="0" borderId="0" xfId="0" applyFont="1" applyAlignment="1">
      <alignment vertical="center" wrapText="1"/>
    </xf>
    <xf numFmtId="0" fontId="10"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9" fillId="5" borderId="32" xfId="0" applyFont="1" applyFill="1" applyBorder="1" applyAlignment="1">
      <alignment horizontal="center" vertical="center"/>
    </xf>
    <xf numFmtId="0" fontId="8" fillId="0" borderId="0" xfId="0" applyNumberFormat="1" applyFont="1" applyBorder="1" applyAlignment="1">
      <alignment horizontal="center"/>
    </xf>
    <xf numFmtId="0" fontId="10" fillId="0" borderId="33" xfId="0" applyFont="1" applyBorder="1" applyAlignment="1">
      <alignment vertical="center" wrapText="1"/>
    </xf>
    <xf numFmtId="0" fontId="0" fillId="0" borderId="31" xfId="0" quotePrefix="1" applyBorder="1" applyAlignment="1">
      <alignment vertical="center" wrapText="1"/>
    </xf>
    <xf numFmtId="0" fontId="4" fillId="0" borderId="0" xfId="51" applyAlignment="1">
      <alignment vertical="center"/>
    </xf>
    <xf numFmtId="0" fontId="21" fillId="0" borderId="0" xfId="0" applyFont="1"/>
    <xf numFmtId="0" fontId="21" fillId="0" borderId="0" xfId="0" applyFont="1" applyAlignment="1">
      <alignment horizontal="left" vertical="center" indent="4"/>
    </xf>
    <xf numFmtId="0" fontId="4" fillId="0" borderId="0" xfId="51"/>
    <xf numFmtId="0" fontId="13" fillId="0" borderId="5" xfId="0" applyFont="1" applyBorder="1" applyAlignment="1">
      <alignment wrapText="1"/>
    </xf>
    <xf numFmtId="0" fontId="22" fillId="0" borderId="5" xfId="0" applyFont="1" applyBorder="1" applyAlignment="1">
      <alignment wrapText="1"/>
    </xf>
    <xf numFmtId="0" fontId="23" fillId="0" borderId="5" xfId="0" applyFont="1" applyBorder="1" applyAlignment="1">
      <alignment wrapText="1"/>
    </xf>
    <xf numFmtId="0" fontId="8" fillId="0" borderId="5" xfId="0" applyFont="1" applyFill="1" applyBorder="1" applyAlignment="1">
      <alignment wrapText="1"/>
    </xf>
    <xf numFmtId="1" fontId="8" fillId="0" borderId="5" xfId="0" applyNumberFormat="1" applyFont="1" applyFill="1" applyBorder="1" applyAlignment="1">
      <alignment vertical="center" wrapText="1"/>
    </xf>
    <xf numFmtId="0" fontId="13"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8" fillId="0" borderId="27" xfId="0" applyNumberFormat="1" applyFont="1" applyBorder="1" applyAlignment="1">
      <alignment horizontal="center"/>
    </xf>
    <xf numFmtId="164" fontId="8" fillId="0" borderId="26" xfId="0" applyNumberFormat="1" applyFont="1" applyBorder="1" applyAlignment="1">
      <alignment horizontal="center"/>
    </xf>
    <xf numFmtId="0" fontId="9"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1" fillId="6" borderId="14" xfId="0" applyFont="1" applyFill="1" applyBorder="1" applyAlignment="1">
      <alignment horizontal="center" vertical="center" wrapText="1"/>
    </xf>
    <xf numFmtId="0" fontId="11" fillId="6" borderId="15"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0" fillId="0" borderId="1" xfId="0" applyFont="1" applyBorder="1" applyAlignment="1">
      <alignment horizontal="center" vertical="center" wrapText="1"/>
    </xf>
    <xf numFmtId="0" fontId="10" fillId="0" borderId="2" xfId="0" applyFont="1" applyBorder="1" applyAlignment="1">
      <alignment horizontal="center" vertical="center" wrapText="1"/>
    </xf>
    <xf numFmtId="0" fontId="10"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4" fillId="7" borderId="0" xfId="0" applyFont="1" applyFill="1" applyAlignment="1">
      <alignment horizontal="center" vertical="center" wrapText="1"/>
    </xf>
    <xf numFmtId="0" fontId="14" fillId="8"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39688</xdr:colOff>
      <xdr:row>12</xdr:row>
      <xdr:rowOff>214313</xdr:rowOff>
    </xdr:from>
    <xdr:to>
      <xdr:col>10</xdr:col>
      <xdr:colOff>3316699</xdr:colOff>
      <xdr:row>12</xdr:row>
      <xdr:rowOff>982476</xdr:rowOff>
    </xdr:to>
    <xdr:pic>
      <xdr:nvPicPr>
        <xdr:cNvPr id="14" name="13 Imagen"/>
        <xdr:cNvPicPr>
          <a:picLocks noChangeAspect="1"/>
        </xdr:cNvPicPr>
      </xdr:nvPicPr>
      <xdr:blipFill>
        <a:blip xmlns:r="http://schemas.openxmlformats.org/officeDocument/2006/relationships" r:embed="rId1"/>
        <a:stretch>
          <a:fillRect/>
        </a:stretch>
      </xdr:blipFill>
      <xdr:spPr>
        <a:xfrm>
          <a:off x="16398876" y="3714751"/>
          <a:ext cx="3273836" cy="768163"/>
        </a:xfrm>
        <a:prstGeom prst="rect">
          <a:avLst/>
        </a:prstGeom>
      </xdr:spPr>
    </xdr:pic>
    <xdr:clientData/>
  </xdr:twoCellAnchor>
  <xdr:twoCellAnchor editAs="oneCell">
    <xdr:from>
      <xdr:col>10</xdr:col>
      <xdr:colOff>123825</xdr:colOff>
      <xdr:row>13</xdr:row>
      <xdr:rowOff>295275</xdr:rowOff>
    </xdr:from>
    <xdr:to>
      <xdr:col>10</xdr:col>
      <xdr:colOff>1269365</xdr:colOff>
      <xdr:row>13</xdr:row>
      <xdr:rowOff>1209675</xdr:rowOff>
    </xdr:to>
    <xdr:pic>
      <xdr:nvPicPr>
        <xdr:cNvPr id="3"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64" t="30306" r="47301" b="22289"/>
        <a:stretch/>
      </xdr:blipFill>
      <xdr:spPr bwMode="auto">
        <a:xfrm>
          <a:off x="16468725" y="5276850"/>
          <a:ext cx="1145540" cy="9144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2047875</xdr:colOff>
      <xdr:row>13</xdr:row>
      <xdr:rowOff>307975</xdr:rowOff>
    </xdr:from>
    <xdr:to>
      <xdr:col>10</xdr:col>
      <xdr:colOff>3705456</xdr:colOff>
      <xdr:row>13</xdr:row>
      <xdr:rowOff>1260608</xdr:rowOff>
    </xdr:to>
    <xdr:pic>
      <xdr:nvPicPr>
        <xdr:cNvPr id="2" name="1 Imagen"/>
        <xdr:cNvPicPr>
          <a:picLocks noChangeAspect="1"/>
        </xdr:cNvPicPr>
      </xdr:nvPicPr>
      <xdr:blipFill>
        <a:blip xmlns:r="http://schemas.openxmlformats.org/officeDocument/2006/relationships" r:embed="rId3"/>
        <a:stretch>
          <a:fillRect/>
        </a:stretch>
      </xdr:blipFill>
      <xdr:spPr>
        <a:xfrm>
          <a:off x="18405475" y="5337175"/>
          <a:ext cx="1657581" cy="952633"/>
        </a:xfrm>
        <a:prstGeom prst="rect">
          <a:avLst/>
        </a:prstGeom>
      </xdr:spPr>
    </xdr:pic>
    <xdr:clientData/>
  </xdr:twoCellAnchor>
  <xdr:twoCellAnchor editAs="oneCell">
    <xdr:from>
      <xdr:col>10</xdr:col>
      <xdr:colOff>123825</xdr:colOff>
      <xdr:row>14</xdr:row>
      <xdr:rowOff>142875</xdr:rowOff>
    </xdr:from>
    <xdr:to>
      <xdr:col>10</xdr:col>
      <xdr:colOff>1910715</xdr:colOff>
      <xdr:row>14</xdr:row>
      <xdr:rowOff>1461135</xdr:rowOff>
    </xdr:to>
    <xdr:pic>
      <xdr:nvPicPr>
        <xdr:cNvPr id="6" name="5 Imagen"/>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7884" t="43172" r="53016" b="22629"/>
        <a:stretch/>
      </xdr:blipFill>
      <xdr:spPr bwMode="auto">
        <a:xfrm>
          <a:off x="16481425" y="6988175"/>
          <a:ext cx="1786890" cy="1318260"/>
        </a:xfrm>
        <a:prstGeom prst="rect">
          <a:avLst/>
        </a:prstGeom>
        <a:ln>
          <a:noFill/>
        </a:ln>
        <a:extLst>
          <a:ext uri="{53640926-AAD7-44D8-BBD7-CCE9431645EC}">
            <a14:shadowObscured xmlns:a14="http://schemas.microsoft.com/office/drawing/2010/main"/>
          </a:ext>
        </a:extLst>
      </xdr:spPr>
    </xdr:pic>
    <xdr:clientData/>
  </xdr:twoCellAnchor>
  <xdr:twoCellAnchor>
    <xdr:from>
      <xdr:col>10</xdr:col>
      <xdr:colOff>317500</xdr:colOff>
      <xdr:row>15</xdr:row>
      <xdr:rowOff>304800</xdr:rowOff>
    </xdr:from>
    <xdr:to>
      <xdr:col>10</xdr:col>
      <xdr:colOff>3261995</xdr:colOff>
      <xdr:row>15</xdr:row>
      <xdr:rowOff>1397000</xdr:rowOff>
    </xdr:to>
    <xdr:grpSp>
      <xdr:nvGrpSpPr>
        <xdr:cNvPr id="7" name="14 Grupo"/>
        <xdr:cNvGrpSpPr/>
      </xdr:nvGrpSpPr>
      <xdr:grpSpPr>
        <a:xfrm>
          <a:off x="16662400" y="11210925"/>
          <a:ext cx="2944495" cy="1092200"/>
          <a:chOff x="0" y="0"/>
          <a:chExt cx="3188525" cy="1282535"/>
        </a:xfrm>
      </xdr:grpSpPr>
      <xdr:pic>
        <xdr:nvPicPr>
          <xdr:cNvPr id="8" name="7 Imagen"/>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3439" t="42326" r="49841" b="23305"/>
          <a:stretch/>
        </xdr:blipFill>
        <xdr:spPr bwMode="auto">
          <a:xfrm>
            <a:off x="0" y="0"/>
            <a:ext cx="3188525" cy="1282535"/>
          </a:xfrm>
          <a:prstGeom prst="rect">
            <a:avLst/>
          </a:prstGeom>
          <a:ln>
            <a:noFill/>
          </a:ln>
          <a:extLst>
            <a:ext uri="{53640926-AAD7-44D8-BBD7-CCE9431645EC}">
              <a14:shadowObscured xmlns:a14="http://schemas.microsoft.com/office/drawing/2010/main"/>
            </a:ext>
          </a:extLst>
        </xdr:spPr>
      </xdr:pic>
      <xdr:pic>
        <xdr:nvPicPr>
          <xdr:cNvPr id="9" name="8 Imagen"/>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0741" t="47405" r="56508" b="23643"/>
          <a:stretch/>
        </xdr:blipFill>
        <xdr:spPr bwMode="auto">
          <a:xfrm>
            <a:off x="2351314" y="391886"/>
            <a:ext cx="837211" cy="665018"/>
          </a:xfrm>
          <a:prstGeom prst="rect">
            <a:avLst/>
          </a:prstGeom>
          <a:ln>
            <a:noFill/>
          </a:ln>
          <a:extLst>
            <a:ext uri="{53640926-AAD7-44D8-BBD7-CCE9431645EC}">
              <a14:shadowObscured xmlns:a14="http://schemas.microsoft.com/office/drawing/2010/main"/>
            </a:ext>
          </a:extLst>
        </xdr:spPr>
      </xdr:pic>
      <xdr:cxnSp macro="">
        <xdr:nvCxnSpPr>
          <xdr:cNvPr id="10" name="13 Conector recto"/>
          <xdr:cNvCxnSpPr/>
        </xdr:nvCxnSpPr>
        <xdr:spPr>
          <a:xfrm>
            <a:off x="2315688" y="439387"/>
            <a:ext cx="403225" cy="224790"/>
          </a:xfrm>
          <a:prstGeom prst="line">
            <a:avLst/>
          </a:prstGeom>
          <a:ln w="19050"/>
        </xdr:spPr>
        <xdr:style>
          <a:lnRef idx="2">
            <a:schemeClr val="dk1"/>
          </a:lnRef>
          <a:fillRef idx="0">
            <a:schemeClr val="dk1"/>
          </a:fillRef>
          <a:effectRef idx="1">
            <a:schemeClr val="dk1"/>
          </a:effectRef>
          <a:fontRef idx="minor">
            <a:schemeClr val="tx1"/>
          </a:fontRef>
        </xdr:style>
      </xdr:cxnSp>
    </xdr:grpSp>
    <xdr:clientData/>
  </xdr:twoCellAnchor>
  <xdr:twoCellAnchor editAs="oneCell">
    <xdr:from>
      <xdr:col>10</xdr:col>
      <xdr:colOff>317500</xdr:colOff>
      <xdr:row>16</xdr:row>
      <xdr:rowOff>241300</xdr:rowOff>
    </xdr:from>
    <xdr:to>
      <xdr:col>10</xdr:col>
      <xdr:colOff>1267460</xdr:colOff>
      <xdr:row>16</xdr:row>
      <xdr:rowOff>1226820</xdr:rowOff>
    </xdr:to>
    <xdr:pic>
      <xdr:nvPicPr>
        <xdr:cNvPr id="11" name="10 Imagen"/>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3756" t="44357" r="49312" b="27538"/>
        <a:stretch/>
      </xdr:blipFill>
      <xdr:spPr bwMode="auto">
        <a:xfrm>
          <a:off x="16675100" y="10452100"/>
          <a:ext cx="949960" cy="985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152400</xdr:colOff>
      <xdr:row>17</xdr:row>
      <xdr:rowOff>1</xdr:rowOff>
    </xdr:from>
    <xdr:to>
      <xdr:col>10</xdr:col>
      <xdr:colOff>5400040</xdr:colOff>
      <xdr:row>17</xdr:row>
      <xdr:rowOff>2171701</xdr:rowOff>
    </xdr:to>
    <xdr:pic>
      <xdr:nvPicPr>
        <xdr:cNvPr id="12" name="11 Imagen" descr="C:\Users\Miguel\Desktop\Machos y hembras.png"/>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510000" y="15151101"/>
          <a:ext cx="5247640" cy="2171700"/>
        </a:xfrm>
        <a:prstGeom prst="rect">
          <a:avLst/>
        </a:prstGeom>
        <a:noFill/>
        <a:ln>
          <a:noFill/>
        </a:ln>
      </xdr:spPr>
    </xdr:pic>
    <xdr:clientData/>
  </xdr:twoCellAnchor>
  <xdr:twoCellAnchor editAs="oneCell">
    <xdr:from>
      <xdr:col>10</xdr:col>
      <xdr:colOff>139700</xdr:colOff>
      <xdr:row>9</xdr:row>
      <xdr:rowOff>190500</xdr:rowOff>
    </xdr:from>
    <xdr:to>
      <xdr:col>10</xdr:col>
      <xdr:colOff>5539740</xdr:colOff>
      <xdr:row>9</xdr:row>
      <xdr:rowOff>2796540</xdr:rowOff>
    </xdr:to>
    <xdr:pic>
      <xdr:nvPicPr>
        <xdr:cNvPr id="13" name="12 Imagen" descr="C:\Users\Miguel\Desktop\Sin título.pn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497300" y="2197100"/>
          <a:ext cx="5400040" cy="2606040"/>
        </a:xfrm>
        <a:prstGeom prst="rect">
          <a:avLst/>
        </a:prstGeom>
        <a:noFill/>
        <a:ln>
          <a:noFill/>
        </a:ln>
      </xdr:spPr>
    </xdr:pic>
    <xdr:clientData/>
  </xdr:twoCellAnchor>
  <xdr:twoCellAnchor editAs="oneCell">
    <xdr:from>
      <xdr:col>10</xdr:col>
      <xdr:colOff>228600</xdr:colOff>
      <xdr:row>19</xdr:row>
      <xdr:rowOff>38100</xdr:rowOff>
    </xdr:from>
    <xdr:to>
      <xdr:col>10</xdr:col>
      <xdr:colOff>1679574</xdr:colOff>
      <xdr:row>19</xdr:row>
      <xdr:rowOff>1830479</xdr:rowOff>
    </xdr:to>
    <xdr:pic>
      <xdr:nvPicPr>
        <xdr:cNvPr id="19" name="18 Imagen"/>
        <xdr:cNvPicPr>
          <a:picLocks noChangeAspect="1"/>
        </xdr:cNvPicPr>
      </xdr:nvPicPr>
      <xdr:blipFill>
        <a:blip xmlns:r="http://schemas.openxmlformats.org/officeDocument/2006/relationships" r:embed="rId10"/>
        <a:stretch>
          <a:fillRect/>
        </a:stretch>
      </xdr:blipFill>
      <xdr:spPr>
        <a:xfrm>
          <a:off x="16586200" y="18135600"/>
          <a:ext cx="1450974" cy="1792379"/>
        </a:xfrm>
        <a:prstGeom prst="rect">
          <a:avLst/>
        </a:prstGeom>
      </xdr:spPr>
    </xdr:pic>
    <xdr:clientData/>
  </xdr:twoCellAnchor>
  <xdr:twoCellAnchor editAs="oneCell">
    <xdr:from>
      <xdr:col>10</xdr:col>
      <xdr:colOff>152400</xdr:colOff>
      <xdr:row>22</xdr:row>
      <xdr:rowOff>171450</xdr:rowOff>
    </xdr:from>
    <xdr:to>
      <xdr:col>10</xdr:col>
      <xdr:colOff>3648075</xdr:colOff>
      <xdr:row>22</xdr:row>
      <xdr:rowOff>3051175</xdr:rowOff>
    </xdr:to>
    <xdr:pic>
      <xdr:nvPicPr>
        <xdr:cNvPr id="16" name="15 Imagen" descr="C:\Users\Miguel\Desktop\imagen01.png"/>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535400" y="20821650"/>
          <a:ext cx="3495675" cy="287972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www.eruditos.net/mediawiki/images/2/24/Celulagemacion.gif" TargetMode="External"/><Relationship Id="rId7" Type="http://schemas.openxmlformats.org/officeDocument/2006/relationships/drawing" Target="../drawings/drawing1.xml"/><Relationship Id="rId2" Type="http://schemas.openxmlformats.org/officeDocument/2006/relationships/hyperlink" Target="http://aulaplaneta.planetasaber.com/encyclopedia/default.asp?idpack=11&amp;idpil=000UHK01&amp;ruta=aulaplaneta&amp;DATA=1YusGj5lEO1GMTvU6vEH7hs81nE5ftJig%2bq2u7BI40I%3d" TargetMode="External"/><Relationship Id="rId1" Type="http://schemas.openxmlformats.org/officeDocument/2006/relationships/hyperlink" Target="http://pixabay.com/en/mastomys-mice-home-wood-roof-443291/" TargetMode="External"/><Relationship Id="rId6" Type="http://schemas.openxmlformats.org/officeDocument/2006/relationships/printerSettings" Target="../printerSettings/printerSettings1.bin"/><Relationship Id="rId5" Type="http://schemas.openxmlformats.org/officeDocument/2006/relationships/hyperlink" Target="http://aulaplaneta.planetasaber.com/encyclopedia/default.asp?idpack=9&amp;idpil=000SBQ01&amp;ruta=aulaplaneta&amp;DATA=1YusGj5lEO18XtFclF1hCxs81nE5ftJig%2bq2u7BI40I%3d" TargetMode="External"/><Relationship Id="rId4" Type="http://schemas.openxmlformats.org/officeDocument/2006/relationships/hyperlink" Target="http://www.shutterstock.com/pic-151420391/stock-photo--d-rendered-illustration-of-the-fertilization.html?src=33sTsJqn1_vtm5HHGtORQg-1-9" TargetMode="Externa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Normal="100" zoomScalePageLayoutView="140" workbookViewId="0">
      <pane ySplit="9" topLeftCell="A10" activePane="bottomLeft" state="frozen"/>
      <selection pane="bottomLeft" activeCell="A9" sqref="A9"/>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73.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9"/>
      <c r="I1" s="49"/>
      <c r="J1" s="16"/>
      <c r="K1" s="16"/>
    </row>
    <row r="2" spans="1:16" ht="15.75" x14ac:dyDescent="0.25">
      <c r="A2" s="1"/>
      <c r="B2" s="3" t="s">
        <v>129</v>
      </c>
      <c r="C2" s="90" t="s">
        <v>22</v>
      </c>
      <c r="D2" s="91"/>
      <c r="F2" s="83" t="s">
        <v>0</v>
      </c>
      <c r="G2" s="84"/>
      <c r="H2" s="49"/>
      <c r="I2" s="49"/>
      <c r="J2" s="16"/>
    </row>
    <row r="3" spans="1:16" ht="15.75" x14ac:dyDescent="0.25">
      <c r="A3" s="1"/>
      <c r="B3" s="4" t="s">
        <v>8</v>
      </c>
      <c r="C3" s="92">
        <v>8</v>
      </c>
      <c r="D3" s="93"/>
      <c r="F3" s="85">
        <v>42069</v>
      </c>
      <c r="G3" s="86"/>
      <c r="H3" s="49"/>
      <c r="I3" s="49"/>
      <c r="J3" s="16"/>
    </row>
    <row r="4" spans="1:16" ht="16.5" x14ac:dyDescent="0.3">
      <c r="A4" s="1"/>
      <c r="B4" s="4" t="s">
        <v>54</v>
      </c>
      <c r="C4" s="92" t="s">
        <v>146</v>
      </c>
      <c r="D4" s="93"/>
      <c r="E4" s="5"/>
      <c r="F4" s="48" t="s">
        <v>55</v>
      </c>
      <c r="G4" s="47" t="s">
        <v>148</v>
      </c>
      <c r="H4" s="49"/>
      <c r="I4" s="49"/>
      <c r="J4" s="16"/>
      <c r="K4" s="16"/>
    </row>
    <row r="5" spans="1:16" ht="16.5" thickBot="1" x14ac:dyDescent="0.3">
      <c r="A5" s="1"/>
      <c r="B5" s="6" t="s">
        <v>1</v>
      </c>
      <c r="C5" s="94" t="s">
        <v>145</v>
      </c>
      <c r="D5" s="95"/>
      <c r="E5" s="5"/>
      <c r="F5" s="46" t="str">
        <f>IF(G4="Recurso","Motor del recurso","")</f>
        <v/>
      </c>
      <c r="G5" s="46"/>
      <c r="H5" s="49"/>
      <c r="I5" s="70"/>
      <c r="J5" s="16"/>
      <c r="K5" s="16"/>
    </row>
    <row r="6" spans="1:16" ht="16.5" thickBot="1" x14ac:dyDescent="0.3">
      <c r="A6" s="1"/>
      <c r="B6" s="1"/>
      <c r="C6" s="1"/>
      <c r="D6" s="1"/>
      <c r="E6" s="7"/>
      <c r="F6" s="1"/>
      <c r="G6" s="1"/>
      <c r="H6" s="49"/>
      <c r="I6" s="49"/>
      <c r="J6" s="16"/>
      <c r="K6" s="16"/>
    </row>
    <row r="7" spans="1:16" ht="15" customHeight="1" x14ac:dyDescent="0.25">
      <c r="A7" s="1"/>
      <c r="B7" s="33" t="s">
        <v>40</v>
      </c>
      <c r="C7" s="8" t="s">
        <v>147</v>
      </c>
      <c r="D7" s="32" t="s">
        <v>39</v>
      </c>
      <c r="F7" s="1"/>
      <c r="G7" s="1"/>
      <c r="H7" s="1"/>
      <c r="I7" s="1"/>
      <c r="J7" s="16"/>
      <c r="K7" s="16"/>
    </row>
    <row r="8" spans="1:16" s="9" customFormat="1" ht="16.5" thickBot="1" x14ac:dyDescent="0.3">
      <c r="A8" s="10"/>
      <c r="B8" s="10"/>
      <c r="C8" s="10"/>
      <c r="D8" s="11"/>
      <c r="E8" s="11"/>
      <c r="F8" s="87" t="s">
        <v>62</v>
      </c>
      <c r="G8" s="88"/>
      <c r="H8" s="88"/>
      <c r="I8" s="89"/>
      <c r="J8" s="18"/>
      <c r="K8" s="12"/>
      <c r="L8" s="2"/>
      <c r="M8" s="2"/>
      <c r="N8" s="2"/>
      <c r="O8" s="2"/>
      <c r="P8" s="2"/>
    </row>
    <row r="9" spans="1:16" ht="26.25" thickBot="1" x14ac:dyDescent="0.3">
      <c r="A9" s="30" t="s">
        <v>2</v>
      </c>
      <c r="B9" s="24" t="s">
        <v>9</v>
      </c>
      <c r="C9" s="23" t="s">
        <v>3</v>
      </c>
      <c r="D9" s="23" t="s">
        <v>4</v>
      </c>
      <c r="E9" s="23" t="s">
        <v>5</v>
      </c>
      <c r="F9" s="69" t="s">
        <v>61</v>
      </c>
      <c r="G9" s="69" t="s">
        <v>59</v>
      </c>
      <c r="H9" s="69" t="s">
        <v>60</v>
      </c>
      <c r="I9" s="69" t="s">
        <v>121</v>
      </c>
      <c r="J9" s="24" t="s">
        <v>6</v>
      </c>
      <c r="K9" s="25" t="s">
        <v>7</v>
      </c>
    </row>
    <row r="10" spans="1:16" s="12" customFormat="1" ht="269.25" customHeight="1" x14ac:dyDescent="0.25">
      <c r="A10" s="13" t="str">
        <f>IF(OR(B10&lt;&gt;"",J10&lt;&gt;""),"IMG01","")</f>
        <v>IMG01</v>
      </c>
      <c r="B10" s="73" t="s">
        <v>152</v>
      </c>
      <c r="C10" s="26" t="str">
        <f>IF(OR(B10&lt;&gt;"",J10&lt;&gt;""),IF($G$4="Recurso",CONCATENATE($G$4," ",$G$5),$G$4),"")</f>
        <v>Cuaderno de Estudio</v>
      </c>
      <c r="D10" s="14" t="s">
        <v>154</v>
      </c>
      <c r="E10" s="14" t="s">
        <v>151</v>
      </c>
      <c r="F10" s="14" t="str">
        <f>IF(OR(B10&lt;&gt;"",J10&lt;&gt;""),CONCATENATE($C$7,"_",$A10,IF($G$4="Cuaderno de Estudio","_small",CONCATENATE(IF(I10="","","n"),IF(LEFT($G$5,1)="F",".jpg",".png")))),"")</f>
        <v>CN_08_04_CO_IMG01_small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CN_08_04_CO_IMG01_zoom</v>
      </c>
      <c r="I10" s="14" t="str">
        <f>IF(OR(B10&lt;&gt;"",J10&lt;&gt;""),IF($G$4="Recurso",IF(LEFT($G$5,1)="M",IF(VLOOKUP($G$5,'Definición técnica de imagenes'!$A$3:$G$17,6,FALSE)=0,"",VLOOKUP($G$5,'Definición técnica de imagenes'!$A$3:$G$17,6,FALSE)),IF($G$5="F1","","")),'Definición técnica de imagenes'!$F$16),"")</f>
        <v>800 x 600 px</v>
      </c>
      <c r="J10" s="75" t="s">
        <v>158</v>
      </c>
      <c r="K10" s="77" t="s">
        <v>165</v>
      </c>
    </row>
    <row r="11" spans="1:16" s="12" customFormat="1" ht="13.9" customHeight="1" x14ac:dyDescent="0.25">
      <c r="A11" s="13" t="str">
        <f>IF(OR(B11&lt;&gt;"",J11&lt;&gt;""),CONCATENATE(LEFT(A10,3),IF(MID(A10,4,2)+1&lt;10,CONCATENATE("0",MID(A10,4,2)+1))),"")</f>
        <v>IMG02</v>
      </c>
      <c r="B11" s="76" t="s">
        <v>153</v>
      </c>
      <c r="C11" s="26" t="str">
        <f t="shared" ref="C11:C23" si="0">IF(OR(B11&lt;&gt;"",J11&lt;&gt;""),IF($G$4="Recurso",CONCATENATE($G$4," ",$G$5),$G$4),"")</f>
        <v>Cuaderno de Estudio</v>
      </c>
      <c r="D11" s="14" t="s">
        <v>149</v>
      </c>
      <c r="E11" s="14" t="s">
        <v>151</v>
      </c>
      <c r="F11" s="14" t="str">
        <f t="shared" ref="F11:F74" si="1">IF(OR(B11&lt;&gt;"",J11&lt;&gt;""),CONCATENATE($C$7,"_",$A11,IF($G$4="Cuaderno de Estudio","_small",CONCATENATE(IF(I11="","","n"),IF(LEFT($G$5,1)="F",".jpg",".png")))),"")</f>
        <v>CN_08_04_CO_IMG02_small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CN_08_04_CO_IMG02_zoom</v>
      </c>
      <c r="I11" s="14" t="str">
        <f>IF(OR(B11&lt;&gt;"",J11&lt;&gt;""),IF($G$4="Recurso",IF(LEFT($G$5,1)="M",IF(VLOOKUP($G$5,'Definición técnica de imagenes'!$A$3:$G$17,6,FALSE)=0,"",VLOOKUP($G$5,'Definición técnica de imagenes'!$A$3:$G$17,6,FALSE)),IF($G$5="F1","","")),'Definición técnica de imagenes'!$F$16),"")</f>
        <v>800 x 600 px</v>
      </c>
      <c r="J11" s="74" t="s">
        <v>159</v>
      </c>
      <c r="K11" s="80" t="s">
        <v>180</v>
      </c>
    </row>
    <row r="12" spans="1:16" s="12" customFormat="1" ht="15.75" x14ac:dyDescent="0.25">
      <c r="A12" s="13" t="str">
        <f t="shared" ref="A12:A30" si="3">IF(OR(B12&lt;&gt;"",J12&lt;&gt;""),CONCATENATE(LEFT(A11,3),IF(MID(A11,4,2)+1&lt;10,CONCATENATE("0",MID(A11,4,2)+1))),"")</f>
        <v>IMG03</v>
      </c>
      <c r="B12" s="76" t="s">
        <v>155</v>
      </c>
      <c r="C12" s="26" t="str">
        <f t="shared" si="0"/>
        <v>Cuaderno de Estudio</v>
      </c>
      <c r="D12" s="14" t="s">
        <v>154</v>
      </c>
      <c r="E12" s="14" t="s">
        <v>151</v>
      </c>
      <c r="F12" s="14" t="str">
        <f t="shared" si="1"/>
        <v>CN_08_04_CO_IMG03_small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CN_08_04_CO_IMG03_zoom</v>
      </c>
      <c r="I12" s="14" t="str">
        <f>IF(OR(B12&lt;&gt;"",J12&lt;&gt;""),IF($G$4="Recurso",IF(LEFT($G$5,1)="M",IF(VLOOKUP($G$5,'Definición técnica de imagenes'!$A$3:$G$17,6,FALSE)=0,"",VLOOKUP($G$5,'Definición técnica de imagenes'!$A$3:$G$17,6,FALSE)),IF($G$5="F1","","")),'Definición técnica de imagenes'!$F$16),"")</f>
        <v>800 x 600 px</v>
      </c>
      <c r="J12" s="74" t="s">
        <v>160</v>
      </c>
      <c r="K12" s="77" t="s">
        <v>156</v>
      </c>
    </row>
    <row r="13" spans="1:16" s="12" customFormat="1" ht="115.5" customHeight="1" x14ac:dyDescent="0.25">
      <c r="A13" s="13" t="str">
        <f t="shared" si="3"/>
        <v>IMG04</v>
      </c>
      <c r="B13" s="27" t="s">
        <v>185</v>
      </c>
      <c r="C13" s="26" t="str">
        <f t="shared" si="0"/>
        <v>Cuaderno de Estudio</v>
      </c>
      <c r="D13" s="14" t="s">
        <v>154</v>
      </c>
      <c r="E13" s="14" t="s">
        <v>151</v>
      </c>
      <c r="F13" s="14" t="str">
        <f t="shared" si="1"/>
        <v>CN_08_04_CO_IMG04_small</v>
      </c>
      <c r="G13" s="14" t="str">
        <f>IF(F13&lt;&gt;"",IF($G$4="Recurso",IF(LEFT($G$5,1)="M",VLOOKUP($G$5,'Definición técnica de imagenes'!$A$3:$G$17,5,FALSE),IF($G$5="F1",'Definición técnica de imagenes'!$E$15,'Definición técnica de imagenes'!$F$13)),'Definición técnica de imagenes'!$E$16),"")</f>
        <v>526 x 370 px</v>
      </c>
      <c r="H13" s="14" t="str">
        <f t="shared" si="2"/>
        <v>CN_08_04_CO_IMG04_zoom</v>
      </c>
      <c r="I13" s="14" t="str">
        <f>IF(OR(B13&lt;&gt;"",J13&lt;&gt;""),IF($G$4="Recurso",IF(LEFT($G$5,1)="M",IF(VLOOKUP($G$5,'Definición técnica de imagenes'!$A$3:$G$17,6,FALSE)=0,"",VLOOKUP($G$5,'Definición técnica de imagenes'!$A$3:$G$17,6,FALSE)),IF($G$5="F1","","")),'Definición técnica de imagenes'!$F$16),"")</f>
        <v>800 x 600 px</v>
      </c>
      <c r="J13" s="74" t="s">
        <v>157</v>
      </c>
      <c r="K13" s="77" t="s">
        <v>162</v>
      </c>
    </row>
    <row r="14" spans="1:16" s="12" customFormat="1" ht="142.5" customHeight="1" x14ac:dyDescent="0.25">
      <c r="A14" s="13" t="str">
        <f t="shared" si="3"/>
        <v>IMG05</v>
      </c>
      <c r="B14" s="27" t="s">
        <v>185</v>
      </c>
      <c r="C14" s="26" t="str">
        <f t="shared" si="0"/>
        <v>Cuaderno de Estudio</v>
      </c>
      <c r="D14" s="14" t="s">
        <v>154</v>
      </c>
      <c r="E14" s="14" t="s">
        <v>151</v>
      </c>
      <c r="F14" s="14" t="str">
        <f t="shared" si="1"/>
        <v>CN_08_04_CO_IMG05_small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CN_08_04_CO_IMG05_zoom</v>
      </c>
      <c r="I14" s="14" t="str">
        <f>IF(OR(B14&lt;&gt;"",J14&lt;&gt;""),IF($G$4="Recurso",IF(LEFT($G$5,1)="M",IF(VLOOKUP($G$5,'Definición técnica de imagenes'!$A$3:$G$17,6,FALSE)=0,"",VLOOKUP($G$5,'Definición técnica de imagenes'!$A$3:$G$17,6,FALSE)),IF($G$5="F1","","")),'Definición técnica de imagenes'!$F$16),"")</f>
        <v>800 x 600 px</v>
      </c>
      <c r="J14" s="74" t="s">
        <v>161</v>
      </c>
      <c r="K14" s="77" t="s">
        <v>172</v>
      </c>
    </row>
    <row r="15" spans="1:16" s="12" customFormat="1" ht="147" customHeight="1" x14ac:dyDescent="0.25">
      <c r="A15" s="13" t="str">
        <f t="shared" si="3"/>
        <v>IMG06</v>
      </c>
      <c r="B15" s="27" t="s">
        <v>185</v>
      </c>
      <c r="C15" s="26" t="str">
        <f t="shared" si="0"/>
        <v>Cuaderno de Estudio</v>
      </c>
      <c r="D15" s="14" t="s">
        <v>154</v>
      </c>
      <c r="E15" s="14" t="s">
        <v>151</v>
      </c>
      <c r="F15" s="14" t="str">
        <f t="shared" si="1"/>
        <v>CN_08_04_CO_IMG06_small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CN_08_04_CO_IMG06_zoom</v>
      </c>
      <c r="I15" s="14" t="str">
        <f>IF(OR(B15&lt;&gt;"",J15&lt;&gt;""),IF($G$4="Recurso",IF(LEFT($G$5,1)="M",IF(VLOOKUP($G$5,'Definición técnica de imagenes'!$A$3:$G$17,6,FALSE)=0,"",VLOOKUP($G$5,'Definición técnica de imagenes'!$A$3:$G$17,6,FALSE)),IF($G$5="F1","","")),'Definición técnica de imagenes'!$F$16),"")</f>
        <v>800 x 600 px</v>
      </c>
      <c r="J15" s="74" t="s">
        <v>163</v>
      </c>
      <c r="K15" s="78" t="s">
        <v>164</v>
      </c>
    </row>
    <row r="16" spans="1:16" s="12" customFormat="1" ht="158.25" customHeight="1" x14ac:dyDescent="0.3">
      <c r="A16" s="13" t="str">
        <f t="shared" si="3"/>
        <v>IMG07</v>
      </c>
      <c r="B16" s="27" t="s">
        <v>185</v>
      </c>
      <c r="C16" s="26" t="str">
        <f t="shared" si="0"/>
        <v>Cuaderno de Estudio</v>
      </c>
      <c r="D16" s="14" t="s">
        <v>154</v>
      </c>
      <c r="E16" s="14" t="s">
        <v>151</v>
      </c>
      <c r="F16" s="14" t="str">
        <f t="shared" si="1"/>
        <v>CN_08_04_CO_IMG07_small</v>
      </c>
      <c r="G16" s="14" t="str">
        <f>IF(F16&lt;&gt;"",IF($G$4="Recurso",IF(LEFT($G$5,1)="M",VLOOKUP($G$5,'Definición técnica de imagenes'!$A$3:$G$17,5,FALSE),IF($G$5="F1",'Definición técnica de imagenes'!$E$15,'Definición técnica de imagenes'!$F$13)),'Definición técnica de imagenes'!$E$16),"")</f>
        <v>526 x 370 px</v>
      </c>
      <c r="H16" s="14" t="str">
        <f t="shared" si="2"/>
        <v>CN_08_04_CO_IMG07_zoom</v>
      </c>
      <c r="I16" s="14" t="str">
        <f>IF(OR(B16&lt;&gt;"",J16&lt;&gt;""),IF($G$4="Recurso",IF(LEFT($G$5,1)="M",IF(VLOOKUP($G$5,'Definición técnica de imagenes'!$A$3:$G$17,6,FALSE)=0,"",VLOOKUP($G$5,'Definición técnica de imagenes'!$A$3:$G$17,6,FALSE)),IF($G$5="F1","","")),'Definición técnica de imagenes'!$F$16),"")</f>
        <v>800 x 600 px</v>
      </c>
      <c r="J16" s="74" t="s">
        <v>167</v>
      </c>
      <c r="K16" s="79" t="s">
        <v>166</v>
      </c>
    </row>
    <row r="17" spans="1:11" s="12" customFormat="1" ht="160.5" customHeight="1" x14ac:dyDescent="0.25">
      <c r="A17" s="13" t="str">
        <f t="shared" si="3"/>
        <v>IMG08</v>
      </c>
      <c r="B17" s="76" t="s">
        <v>170</v>
      </c>
      <c r="C17" s="26" t="str">
        <f t="shared" si="0"/>
        <v>Cuaderno de Estudio</v>
      </c>
      <c r="D17" s="14" t="s">
        <v>154</v>
      </c>
      <c r="E17" s="14" t="s">
        <v>151</v>
      </c>
      <c r="F17" s="14" t="str">
        <f t="shared" si="1"/>
        <v>CN_08_04_CO_IMG08_small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CN_08_04_CO_IMG08_zoom</v>
      </c>
      <c r="I17" s="14" t="str">
        <f>IF(OR(B17&lt;&gt;"",J17&lt;&gt;""),IF($G$4="Recurso",IF(LEFT($G$5,1)="M",IF(VLOOKUP($G$5,'Definición técnica de imagenes'!$A$3:$G$17,6,FALSE)=0,"",VLOOKUP($G$5,'Definición técnica de imagenes'!$A$3:$G$17,6,FALSE)),IF($G$5="F1","","")),'Definición técnica de imagenes'!$F$16),"")</f>
        <v>800 x 600 px</v>
      </c>
      <c r="J17" s="74" t="s">
        <v>169</v>
      </c>
      <c r="K17" s="78" t="s">
        <v>168</v>
      </c>
    </row>
    <row r="18" spans="1:11" s="12" customFormat="1" ht="204.75" customHeight="1" x14ac:dyDescent="0.25">
      <c r="A18" s="13" t="str">
        <f t="shared" si="3"/>
        <v>IMG09</v>
      </c>
      <c r="B18" s="27" t="s">
        <v>185</v>
      </c>
      <c r="C18" s="26" t="str">
        <f t="shared" si="0"/>
        <v>Cuaderno de Estudio</v>
      </c>
      <c r="D18" s="14" t="s">
        <v>154</v>
      </c>
      <c r="E18" s="14" t="s">
        <v>151</v>
      </c>
      <c r="F18" s="14" t="str">
        <f t="shared" si="1"/>
        <v>CN_08_04_CO_IMG09_small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CN_08_04_CO_IMG09_zoom</v>
      </c>
      <c r="I18" s="14" t="str">
        <f>IF(OR(B18&lt;&gt;"",J18&lt;&gt;""),IF($G$4="Recurso",IF(LEFT($G$5,1)="M",IF(VLOOKUP($G$5,'Definición técnica de imagenes'!$A$3:$G$17,6,FALSE)=0,"",VLOOKUP($G$5,'Definición técnica de imagenes'!$A$3:$G$17,6,FALSE)),IF($G$5="F1","","")),'Definición técnica de imagenes'!$F$16),"")</f>
        <v>800 x 600 px</v>
      </c>
      <c r="J18" s="74" t="s">
        <v>173</v>
      </c>
      <c r="K18" s="78" t="s">
        <v>171</v>
      </c>
    </row>
    <row r="19" spans="1:11" s="12" customFormat="1" ht="27" customHeight="1" x14ac:dyDescent="0.3">
      <c r="A19" s="81" t="s">
        <v>178</v>
      </c>
      <c r="B19" s="76" t="s">
        <v>174</v>
      </c>
      <c r="C19" s="26" t="str">
        <f>IF(OR(B19&lt;&gt;"",J19&lt;&gt;""),IF($G$4="Recurso",CONCATENATE($G$4," ",$G$5),$G$4),"")</f>
        <v>Cuaderno de Estudio</v>
      </c>
      <c r="D19" s="14" t="s">
        <v>149</v>
      </c>
      <c r="E19" s="14" t="s">
        <v>151</v>
      </c>
      <c r="F19" s="14" t="str">
        <f>IF(OR(B19&lt;&gt;"",J19&lt;&gt;""),CONCATENATE($C$7,"_",$A19,IF($G$4="Cuaderno de Estudio","_small",CONCATENATE(IF(I19="","","n"),IF(LEFT($G$5,1)="F",".jpg",".png")))),"")</f>
        <v>CN_08_04_CO_IMG10_small</v>
      </c>
      <c r="G19" s="14" t="str">
        <f>IF(F19&lt;&gt;"",IF($G$4="Recurso",IF(LEFT($G$5,1)="M",VLOOKUP($G$5,'Definición técnica de imagenes'!$A$3:$G$17,5,FALSE),IF($G$5="F1",'Definición técnica de imagenes'!$E$15,'Definición técnica de imagenes'!$F$13)),'Definición técnica de imagenes'!$E$16),"")</f>
        <v>526 x 370 px</v>
      </c>
      <c r="H19" s="14" t="str">
        <f>IF(AND(I19&lt;&gt;"",I19&lt;&gt;0),IF(OR(B19&lt;&gt;"",J19&lt;&gt;""),CONCATENATE($C$7,"_",$A19,IF($G$4="Cuaderno de Estudio","_zoom",CONCATENATE("a",IF(LEFT($G$5,1)="F",".jpg",".png")))),""),"")</f>
        <v>CN_08_04_CO_IMG10_zoom</v>
      </c>
      <c r="I19" s="14" t="str">
        <f>IF(OR(B19&lt;&gt;"",J19&lt;&gt;""),IF($G$4="Recurso",IF(LEFT($G$5,1)="M",IF(VLOOKUP($G$5,'Definición técnica de imagenes'!$A$3:$G$17,6,FALSE)=0,"",VLOOKUP($G$5,'Definición técnica de imagenes'!$A$3:$G$17,6,FALSE)),IF($G$5="F1","","")),'Definición técnica de imagenes'!$F$16),"")</f>
        <v>800 x 600 px</v>
      </c>
      <c r="J19" s="74" t="s">
        <v>175</v>
      </c>
      <c r="K19" s="79" t="s">
        <v>180</v>
      </c>
    </row>
    <row r="20" spans="1:11" s="12" customFormat="1" ht="178.5" customHeight="1" x14ac:dyDescent="0.25">
      <c r="A20" s="81" t="s">
        <v>179</v>
      </c>
      <c r="B20" s="27" t="s">
        <v>185</v>
      </c>
      <c r="C20" s="26" t="str">
        <f t="shared" si="0"/>
        <v>Cuaderno de Estudio</v>
      </c>
      <c r="D20" s="14" t="s">
        <v>154</v>
      </c>
      <c r="E20" s="14" t="s">
        <v>150</v>
      </c>
      <c r="F20" s="14" t="str">
        <f t="shared" si="1"/>
        <v>CN_08_04_CO_IMG11_small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CN_08_04_CO_IMG11_zoom</v>
      </c>
      <c r="I20" s="14" t="str">
        <f>IF(OR(B20&lt;&gt;"",J20&lt;&gt;""),IF($G$4="Recurso",IF(LEFT($G$5,1)="M",IF(VLOOKUP($G$5,'Definición técnica de imagenes'!$A$3:$G$17,6,FALSE)=0,"",VLOOKUP($G$5,'Definición técnica de imagenes'!$A$3:$G$17,6,FALSE)),IF($G$5="F1","","")),'Definición técnica de imagenes'!$F$16),"")</f>
        <v>800 x 600 px</v>
      </c>
      <c r="J20" s="74" t="s">
        <v>177</v>
      </c>
      <c r="K20" s="78" t="s">
        <v>176</v>
      </c>
    </row>
    <row r="21" spans="1:11" s="12" customFormat="1" ht="15.75" x14ac:dyDescent="0.25">
      <c r="A21" s="81" t="s">
        <v>181</v>
      </c>
      <c r="B21" s="74">
        <v>108013967</v>
      </c>
      <c r="C21" s="26" t="str">
        <f t="shared" si="0"/>
        <v>Cuaderno de Estudio</v>
      </c>
      <c r="D21" s="14" t="s">
        <v>149</v>
      </c>
      <c r="E21" s="14" t="s">
        <v>151</v>
      </c>
      <c r="F21" s="14" t="str">
        <f t="shared" si="1"/>
        <v>CN_08_04_CO_IMG12_small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CN_08_04_CO_IMG12_zoom</v>
      </c>
      <c r="I21" s="14" t="str">
        <f>IF(OR(B21&lt;&gt;"",J21&lt;&gt;""),IF($G$4="Recurso",IF(LEFT($G$5,1)="M",IF(VLOOKUP($G$5,'Definición técnica de imagenes'!$A$3:$G$17,6,FALSE)=0,"",VLOOKUP($G$5,'Definición técnica de imagenes'!$A$3:$G$17,6,FALSE)),IF($G$5="F1","","")),'Definición técnica de imagenes'!$F$16),"")</f>
        <v>800 x 600 px</v>
      </c>
      <c r="J21" s="74" t="s">
        <v>183</v>
      </c>
      <c r="K21" s="20"/>
    </row>
    <row r="22" spans="1:11" s="12" customFormat="1" ht="15.75" x14ac:dyDescent="0.25">
      <c r="A22" s="81" t="s">
        <v>182</v>
      </c>
      <c r="B22" s="74" t="s">
        <v>186</v>
      </c>
      <c r="C22" s="26" t="str">
        <f t="shared" si="0"/>
        <v>Cuaderno de Estudio</v>
      </c>
      <c r="D22" s="14" t="s">
        <v>149</v>
      </c>
      <c r="E22" s="14" t="s">
        <v>151</v>
      </c>
      <c r="F22" s="14" t="str">
        <f t="shared" si="1"/>
        <v>CN_08_04_CO_IMG13_small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CN_08_04_CO_IMG13_zoom</v>
      </c>
      <c r="I22" s="14" t="str">
        <f>IF(OR(B22&lt;&gt;"",J22&lt;&gt;""),IF($G$4="Recurso",IF(LEFT($G$5,1)="M",IF(VLOOKUP($G$5,'Definición técnica de imagenes'!$A$3:$G$17,6,FALSE)=0,"",VLOOKUP($G$5,'Definición técnica de imagenes'!$A$3:$G$17,6,FALSE)),IF($G$5="F1","","")),'Definición técnica de imagenes'!$F$16),"")</f>
        <v>800 x 600 px</v>
      </c>
      <c r="J22" s="74" t="s">
        <v>184</v>
      </c>
      <c r="K22" s="82" t="s">
        <v>180</v>
      </c>
    </row>
    <row r="23" spans="1:11" s="12" customFormat="1" ht="288.75" customHeight="1" x14ac:dyDescent="0.25">
      <c r="A23" s="13" t="s">
        <v>187</v>
      </c>
      <c r="B23" s="27" t="s">
        <v>188</v>
      </c>
      <c r="C23" s="26" t="str">
        <f t="shared" si="0"/>
        <v>Cuaderno de Estudio</v>
      </c>
      <c r="D23" s="14" t="s">
        <v>154</v>
      </c>
      <c r="E23" s="14" t="s">
        <v>151</v>
      </c>
      <c r="F23" s="14" t="str">
        <f t="shared" si="1"/>
        <v>CN_08_04_CO_IMG14_small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CN_08_04_CO_IMG14_zoom</v>
      </c>
      <c r="I23" s="14" t="str">
        <f>IF(OR(B23&lt;&gt;"",J23&lt;&gt;""),IF($G$4="Recurso",IF(LEFT($G$5,1)="M",IF(VLOOKUP($G$5,'Definición técnica de imagenes'!$A$3:$G$17,6,FALSE)=0,"",VLOOKUP($G$5,'Definición técnica de imagenes'!$A$3:$G$17,6,FALSE)),IF($G$5="F1","","")),'Definición técnica de imagenes'!$F$16),"")</f>
        <v>800 x 600 px</v>
      </c>
      <c r="J23" s="19" t="s">
        <v>189</v>
      </c>
      <c r="K23" s="77" t="s">
        <v>190</v>
      </c>
    </row>
    <row r="24" spans="1:11" s="12" customFormat="1" x14ac:dyDescent="0.25">
      <c r="A24" s="13" t="str">
        <f t="shared" si="3"/>
        <v/>
      </c>
      <c r="B24" s="26"/>
      <c r="C24" s="26"/>
      <c r="D24" s="14"/>
      <c r="E24" s="14"/>
      <c r="F24" s="14" t="str">
        <f t="shared" si="1"/>
        <v/>
      </c>
      <c r="G24" s="14" t="str">
        <f>IF(F24&lt;&gt;"",IF($G$4="Recurso",IF(LEFT($G$5,1)="M",VLOOKUP($G$5,'Definición técnica de imagenes'!$A$3:$G$17,5,FALSE),IF($G$5="F1",'Definición técnica de imagenes'!$E$15,'Definición técnica de imagenes'!$F$13)),'Definición técnica de imagenes'!$E$16),"")</f>
        <v/>
      </c>
      <c r="H24" s="14" t="str">
        <f t="shared" si="2"/>
        <v/>
      </c>
      <c r="I24" s="14" t="str">
        <f>IF(OR(B24&lt;&gt;"",J24&lt;&gt;""),IF($G$4="Recurso",IF(LEFT($G$5,1)="M",IF(VLOOKUP($G$5,'Definición técnica de imagenes'!$A$3:$G$17,6,FALSE)=0,"",VLOOKUP($G$5,'Definición técnica de imagenes'!$A$3:$G$17,6,FALSE)),IF($G$5="F1","","")),'Definición técnica de imagenes'!$F$16),"")</f>
        <v/>
      </c>
      <c r="J24" s="14"/>
      <c r="K24" s="15"/>
    </row>
    <row r="25" spans="1:11" s="12" customFormat="1" x14ac:dyDescent="0.25">
      <c r="A25" s="13" t="str">
        <f t="shared" si="3"/>
        <v/>
      </c>
      <c r="B25" s="27"/>
      <c r="C25" s="27"/>
      <c r="D25" s="14"/>
      <c r="E25" s="14"/>
      <c r="F25" s="14" t="str">
        <f t="shared" si="1"/>
        <v/>
      </c>
      <c r="G25" s="14" t="str">
        <f>IF(F25&lt;&gt;"",IF($G$4="Recurso",IF(LEFT($G$5,1)="M",VLOOKUP($G$5,'Definición técnica de imagenes'!$A$3:$G$17,5,FALSE),IF($G$5="F1",'Definición técnica de imagenes'!$E$15,'Definición técnica de imagenes'!$F$13)),'Definición técnica de imagenes'!$E$16),"")</f>
        <v/>
      </c>
      <c r="H25" s="14" t="str">
        <f t="shared" si="2"/>
        <v/>
      </c>
      <c r="I25" s="14" t="str">
        <f>IF(OR(B25&lt;&gt;"",J25&lt;&gt;""),IF($G$4="Recurso",IF(LEFT($G$5,1)="M",IF(VLOOKUP($G$5,'Definición técnica de imagenes'!$A$3:$G$17,6,FALSE)=0,"",VLOOKUP($G$5,'Definición técnica de imagenes'!$A$3:$G$17,6,FALSE)),IF($G$5="F1","","")),'Definición técnica de imagenes'!$F$16),"")</f>
        <v/>
      </c>
      <c r="J25" s="14"/>
      <c r="K25" s="19"/>
    </row>
    <row r="26" spans="1:11" s="12" customFormat="1" x14ac:dyDescent="0.25">
      <c r="A26" s="13" t="str">
        <f t="shared" si="3"/>
        <v/>
      </c>
      <c r="B26" s="27"/>
      <c r="C26" s="27"/>
      <c r="D26" s="14"/>
      <c r="E26" s="14"/>
      <c r="F26" s="14" t="str">
        <f t="shared" si="1"/>
        <v/>
      </c>
      <c r="G26" s="14" t="str">
        <f>IF(F26&lt;&gt;"",IF($G$4="Recurso",IF(LEFT($G$5,1)="M",VLOOKUP($G$5,'Definición técnica de imagenes'!$A$3:$G$17,5,FALSE),IF($G$5="F1",'Definición técnica de imagenes'!$E$15,'Definición técnica de imagenes'!$F$13)),'Definición técnica de imagenes'!$E$16),"")</f>
        <v/>
      </c>
      <c r="H26" s="14" t="str">
        <f t="shared" si="2"/>
        <v/>
      </c>
      <c r="I26" s="14" t="str">
        <f>IF(OR(B26&lt;&gt;"",J26&lt;&gt;""),IF($G$4="Recurso",IF(LEFT($G$5,1)="M",IF(VLOOKUP($G$5,'Definición técnica de imagenes'!$A$3:$G$17,6,FALSE)=0,"",VLOOKUP($G$5,'Definición técnica de imagenes'!$A$3:$G$17,6,FALSE)),IF($G$5="F1","","")),'Definición técnica de imagenes'!$F$16),"")</f>
        <v/>
      </c>
      <c r="J26" s="14"/>
      <c r="K26" s="19"/>
    </row>
    <row r="27" spans="1:11" s="12" customFormat="1" x14ac:dyDescent="0.25">
      <c r="A27" s="13" t="str">
        <f t="shared" si="3"/>
        <v/>
      </c>
      <c r="B27" s="27"/>
      <c r="C27" s="27"/>
      <c r="D27" s="14"/>
      <c r="E27" s="14"/>
      <c r="F27" s="14" t="str">
        <f t="shared" si="1"/>
        <v/>
      </c>
      <c r="G27" s="14" t="str">
        <f>IF(F27&lt;&gt;"",IF($G$4="Recurso",IF(LEFT($G$5,1)="M",VLOOKUP($G$5,'Definición técnica de imagenes'!$A$3:$G$17,5,FALSE),IF($G$5="F1",'Definición técnica de imagenes'!$E$15,'Definición técnica de imagenes'!$F$13)),'Definición técnica de imagenes'!$E$16),"")</f>
        <v/>
      </c>
      <c r="H27" s="14" t="str">
        <f t="shared" si="2"/>
        <v/>
      </c>
      <c r="I27" s="14" t="str">
        <f>IF(OR(B27&lt;&gt;"",J27&lt;&gt;""),IF($G$4="Recurso",IF(LEFT($G$5,1)="M",IF(VLOOKUP($G$5,'Definición técnica de imagenes'!$A$3:$G$17,6,FALSE)=0,"",VLOOKUP($G$5,'Definición técnica de imagenes'!$A$3:$G$17,6,FALSE)),IF($G$5="F1","","")),'Definición técnica de imagenes'!$F$16),"")</f>
        <v/>
      </c>
      <c r="J27" s="19"/>
      <c r="K27" s="19"/>
    </row>
    <row r="28" spans="1:11" s="12" customFormat="1" x14ac:dyDescent="0.25">
      <c r="A28" s="13" t="str">
        <f t="shared" si="3"/>
        <v/>
      </c>
      <c r="B28" s="26"/>
      <c r="C28" s="26"/>
      <c r="D28" s="14"/>
      <c r="E28" s="14"/>
      <c r="F28" s="14" t="str">
        <f t="shared" si="1"/>
        <v/>
      </c>
      <c r="G28" s="14" t="str">
        <f>IF(F28&lt;&gt;"",IF($G$4="Recurso",IF(LEFT($G$5,1)="M",VLOOKUP($G$5,'Definición técnica de imagenes'!$A$3:$G$17,5,FALSE),IF($G$5="F1",'Definición técnica de imagenes'!$E$15,'Definición técnica de imagenes'!$F$13)),'Definición técnica de imagenes'!$E$16),"")</f>
        <v/>
      </c>
      <c r="H28" s="14" t="str">
        <f t="shared" si="2"/>
        <v/>
      </c>
      <c r="I28" s="14" t="str">
        <f>IF(OR(B28&lt;&gt;"",J28&lt;&gt;""),IF($G$4="Recurso",IF(LEFT($G$5,1)="M",IF(VLOOKUP($G$5,'Definición técnica de imagenes'!$A$3:$G$17,6,FALSE)=0,"",VLOOKUP($G$5,'Definición técnica de imagenes'!$A$3:$G$17,6,FALSE)),IF($G$5="F1","","")),'Definición técnica de imagenes'!$F$16),"")</f>
        <v/>
      </c>
      <c r="J28" s="19"/>
      <c r="K28" s="19"/>
    </row>
    <row r="29" spans="1:11" s="12" customFormat="1" x14ac:dyDescent="0.25">
      <c r="A29" s="13" t="str">
        <f t="shared" si="3"/>
        <v/>
      </c>
      <c r="B29" s="27"/>
      <c r="C29" s="27"/>
      <c r="D29" s="14"/>
      <c r="E29" s="14"/>
      <c r="F29" s="14" t="str">
        <f t="shared" si="1"/>
        <v/>
      </c>
      <c r="G29" s="14" t="str">
        <f>IF(F29&lt;&gt;"",IF($G$4="Recurso",IF(LEFT($G$5,1)="M",VLOOKUP($G$5,'Definición técnica de imagenes'!$A$3:$G$17,5,FALSE),IF($G$5="F1",'Definición técnica de imagenes'!$E$15,'Definición técnica de imagenes'!$F$13)),'Definición técnica de imagenes'!$E$16),"")</f>
        <v/>
      </c>
      <c r="H29" s="14" t="str">
        <f t="shared" si="2"/>
        <v/>
      </c>
      <c r="I29" s="14" t="str">
        <f>IF(OR(B29&lt;&gt;"",J29&lt;&gt;""),IF($G$4="Recurso",IF(LEFT($G$5,1)="M",IF(VLOOKUP($G$5,'Definición técnica de imagenes'!$A$3:$G$17,6,FALSE)=0,"",VLOOKUP($G$5,'Definición técnica de imagenes'!$A$3:$G$17,6,FALSE)),IF($G$5="F1","","")),'Definición técnica de imagenes'!$F$16),"")</f>
        <v/>
      </c>
      <c r="J29" s="19"/>
      <c r="K29" s="19"/>
    </row>
    <row r="30" spans="1:11" s="12" customFormat="1" x14ac:dyDescent="0.25">
      <c r="A30" s="13" t="str">
        <f t="shared" si="3"/>
        <v/>
      </c>
      <c r="B30" s="27"/>
      <c r="C30" s="27"/>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IF(OR(B30&lt;&gt;"",J30&lt;&gt;""),IF($G$4="Recurso",IF(LEFT($G$5,1)="M",IF(VLOOKUP($G$5,'Definición técnica de imagenes'!$A$3:$G$17,6,FALSE)=0,"",VLOOKUP($G$5,'Definición técnica de imagenes'!$A$3:$G$17,6,FALSE)),IF($G$5="F1","","")),'Definición técnica de imagenes'!$F$16),"")</f>
        <v/>
      </c>
      <c r="J30" s="19"/>
      <c r="K30" s="19"/>
    </row>
    <row r="31" spans="1:11" s="12" customFormat="1" x14ac:dyDescent="0.25">
      <c r="A31" s="13"/>
      <c r="B31" s="27"/>
      <c r="C31" s="27"/>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9"/>
      <c r="K31" s="19"/>
    </row>
    <row r="32" spans="1:11" s="12" customFormat="1" x14ac:dyDescent="0.25">
      <c r="A32" s="13"/>
      <c r="B32" s="27"/>
      <c r="C32" s="27"/>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9"/>
      <c r="K32" s="19"/>
    </row>
    <row r="33" spans="1:11" s="12" customFormat="1" x14ac:dyDescent="0.25">
      <c r="A33" s="13"/>
      <c r="B33" s="27"/>
      <c r="C33" s="27"/>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9"/>
      <c r="K33" s="19"/>
    </row>
    <row r="34" spans="1:11" s="12" customFormat="1" x14ac:dyDescent="0.25">
      <c r="A34" s="13"/>
      <c r="B34" s="27"/>
      <c r="C34" s="27"/>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9"/>
      <c r="K34" s="19"/>
    </row>
    <row r="35" spans="1:11" s="12" customFormat="1" x14ac:dyDescent="0.25">
      <c r="A35" s="13"/>
      <c r="B35" s="26"/>
      <c r="C35" s="26"/>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28"/>
      <c r="C36" s="28"/>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c r="B37" s="26"/>
      <c r="C37" s="26"/>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21"/>
      <c r="K37" s="15"/>
    </row>
    <row r="38" spans="1:11" s="12" customFormat="1" x14ac:dyDescent="0.25">
      <c r="A38" s="13"/>
      <c r="B38" s="29"/>
      <c r="C38" s="29"/>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22"/>
      <c r="K38" s="15"/>
    </row>
    <row r="39" spans="1:11" s="12" customFormat="1" x14ac:dyDescent="0.25">
      <c r="A39" s="13"/>
      <c r="B39" s="26"/>
      <c r="C39" s="26"/>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6"/>
      <c r="C40" s="26"/>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6"/>
      <c r="C41" s="26"/>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6"/>
      <c r="C42" s="26"/>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6"/>
      <c r="C43" s="26"/>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6"/>
      <c r="C44" s="26"/>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6"/>
      <c r="C45" s="26"/>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6"/>
      <c r="C46" s="26"/>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6"/>
      <c r="C47" s="26"/>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6"/>
      <c r="C48" s="26"/>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6"/>
      <c r="C49" s="26"/>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6"/>
      <c r="C50" s="26"/>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6"/>
      <c r="C51" s="26"/>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6"/>
      <c r="C52" s="26"/>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6"/>
      <c r="C53" s="26"/>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6"/>
      <c r="C54" s="26"/>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6"/>
      <c r="C55" s="26"/>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6"/>
      <c r="C56" s="26"/>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6"/>
      <c r="C57" s="26"/>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6"/>
      <c r="C58" s="26"/>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6"/>
      <c r="C59" s="26"/>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6"/>
      <c r="C60" s="26"/>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6"/>
      <c r="C61" s="26"/>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4">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5">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4"/>
        <v/>
      </c>
      <c r="G76" s="14" t="str">
        <f>IF(F76&lt;&gt;"",IF($G$4="Recurso",IF(LEFT($G$5,1)="M",VLOOKUP($G$5,'Definición técnica de imagenes'!$A$3:$G$17,5,FALSE),IF($G$5="F1",'Definición técnica de imagenes'!$E$15,'Definición técnica de imagenes'!$F$13)),'Definición técnica de imagenes'!$E$16),"")</f>
        <v/>
      </c>
      <c r="H76" s="14" t="str">
        <f t="shared" si="5"/>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4"/>
        <v/>
      </c>
      <c r="G77" s="14" t="str">
        <f>IF(F77&lt;&gt;"",IF($G$4="Recurso",IF(LEFT($G$5,1)="M",VLOOKUP($G$5,'Definición técnica de imagenes'!$A$3:$G$17,5,FALSE),IF($G$5="F1",'Definición técnica de imagenes'!$E$15,'Definición técnica de imagenes'!$F$13)),'Definición técnica de imagenes'!$E$16),"")</f>
        <v/>
      </c>
      <c r="H77" s="14" t="str">
        <f t="shared" si="5"/>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4"/>
        <v/>
      </c>
      <c r="G78" s="14" t="str">
        <f>IF(F78&lt;&gt;"",IF($G$4="Recurso",IF(LEFT($G$5,1)="M",VLOOKUP($G$5,'Definición técnica de imagenes'!$A$3:$G$17,5,FALSE),IF($G$5="F1",'Definición técnica de imagenes'!$E$15,'Definición técnica de imagenes'!$F$13)),'Definición técnica de imagenes'!$E$16),"")</f>
        <v/>
      </c>
      <c r="H78" s="14" t="str">
        <f t="shared" si="5"/>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4"/>
        <v/>
      </c>
      <c r="G79" s="14" t="str">
        <f>IF(F79&lt;&gt;"",IF($G$4="Recurso",IF(LEFT($G$5,1)="M",VLOOKUP($G$5,'Definición técnica de imagenes'!$A$3:$G$17,5,FALSE),IF($G$5="F1",'Definición técnica de imagenes'!$E$15,'Definición técnica de imagenes'!$F$13)),'Definición técnica de imagenes'!$E$16),"")</f>
        <v/>
      </c>
      <c r="H79" s="14" t="str">
        <f t="shared" si="5"/>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4"/>
        <v/>
      </c>
      <c r="G80" s="14" t="str">
        <f>IF(F80&lt;&gt;"",IF($G$4="Recurso",IF(LEFT($G$5,1)="M",VLOOKUP($G$5,'Definición técnica de imagenes'!$A$3:$G$17,5,FALSE),IF($G$5="F1",'Definición técnica de imagenes'!$E$15,'Definición técnica de imagenes'!$F$13)),'Definición técnica de imagenes'!$E$16),"")</f>
        <v/>
      </c>
      <c r="H80" s="14" t="str">
        <f t="shared" si="5"/>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4"/>
        <v/>
      </c>
      <c r="G81" s="14" t="str">
        <f>IF(F81&lt;&gt;"",IF($G$4="Recurso",IF(LEFT($G$5,1)="M",VLOOKUP($G$5,'Definición técnica de imagenes'!$A$3:$G$17,5,FALSE),IF($G$5="F1",'Definición técnica de imagenes'!$E$15,'Definición técnica de imagenes'!$F$13)),'Definición técnica de imagenes'!$E$16),"")</f>
        <v/>
      </c>
      <c r="H81" s="14" t="str">
        <f t="shared" si="5"/>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4"/>
        <v/>
      </c>
      <c r="G82" s="14" t="str">
        <f>IF(F82&lt;&gt;"",IF($G$4="Recurso",IF(LEFT($G$5,1)="M",VLOOKUP($G$5,'Definición técnica de imagenes'!$A$3:$G$17,5,FALSE),IF($G$5="F1",'Definición técnica de imagenes'!$E$15,'Definición técnica de imagenes'!$F$13)),'Definición técnica de imagenes'!$E$16),"")</f>
        <v/>
      </c>
      <c r="H82" s="14" t="str">
        <f t="shared" si="5"/>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4"/>
        <v/>
      </c>
      <c r="G83" s="14" t="str">
        <f>IF(F83&lt;&gt;"",IF($G$4="Recurso",IF(LEFT($G$5,1)="M",VLOOKUP($G$5,'Definición técnica de imagenes'!$A$3:$G$17,5,FALSE),IF($G$5="F1",'Definición técnica de imagenes'!$E$15,'Definición técnica de imagenes'!$F$13)),'Definición técnica de imagenes'!$E$16),"")</f>
        <v/>
      </c>
      <c r="H83" s="14" t="str">
        <f t="shared" si="5"/>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4"/>
        <v/>
      </c>
      <c r="G84" s="14" t="str">
        <f>IF(F84&lt;&gt;"",IF($G$4="Recurso",IF(LEFT($G$5,1)="M",VLOOKUP($G$5,'Definición técnica de imagenes'!$A$3:$G$17,5,FALSE),IF($G$5="F1",'Definición técnica de imagenes'!$E$15,'Definición técnica de imagenes'!$F$13)),'Definición técnica de imagenes'!$E$16),"")</f>
        <v/>
      </c>
      <c r="H84" s="14" t="str">
        <f t="shared" si="5"/>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4"/>
        <v/>
      </c>
      <c r="G85" s="14" t="str">
        <f>IF(F85&lt;&gt;"",IF($G$4="Recurso",IF(LEFT($G$5,1)="M",VLOOKUP($G$5,'Definición técnica de imagenes'!$A$3:$G$17,5,FALSE),IF($G$5="F1",'Definición técnica de imagenes'!$E$15,'Definición técnica de imagenes'!$F$13)),'Definición técnica de imagenes'!$E$16),"")</f>
        <v/>
      </c>
      <c r="H85" s="14" t="str">
        <f t="shared" si="5"/>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4"/>
        <v/>
      </c>
      <c r="G86" s="14" t="str">
        <f>IF(F86&lt;&gt;"",IF($G$4="Recurso",IF(LEFT($G$5,1)="M",VLOOKUP($G$5,'Definición técnica de imagenes'!$A$3:$G$17,5,FALSE),IF($G$5="F1",'Definición técnica de imagenes'!$E$15,'Definición técnica de imagenes'!$F$13)),'Definición técnica de imagenes'!$E$16),"")</f>
        <v/>
      </c>
      <c r="H86" s="14" t="str">
        <f t="shared" si="5"/>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4"/>
        <v/>
      </c>
      <c r="G87" s="14" t="str">
        <f>IF(F87&lt;&gt;"",IF($G$4="Recurso",IF(LEFT($G$5,1)="M",VLOOKUP($G$5,'Definición técnica de imagenes'!$A$3:$G$17,5,FALSE),IF($G$5="F1",'Definición técnica de imagenes'!$E$15,'Definición técnica de imagenes'!$F$13)),'Definición técnica de imagenes'!$E$16),"")</f>
        <v/>
      </c>
      <c r="H87" s="14" t="str">
        <f t="shared" si="5"/>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4"/>
        <v/>
      </c>
      <c r="G88" s="14" t="str">
        <f>IF(F88&lt;&gt;"",IF($G$4="Recurso",IF(LEFT($G$5,1)="M",VLOOKUP($G$5,'Definición técnica de imagenes'!$A$3:$G$17,5,FALSE),IF($G$5="F1",'Definición técnica de imagenes'!$E$15,'Definición técnica de imagenes'!$F$13)),'Definición técnica de imagenes'!$E$16),"")</f>
        <v/>
      </c>
      <c r="H88" s="14" t="str">
        <f t="shared" si="5"/>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4"/>
        <v/>
      </c>
      <c r="G89" s="14" t="str">
        <f>IF(F89&lt;&gt;"",IF($G$4="Recurso",IF(LEFT($G$5,1)="M",VLOOKUP($G$5,'Definición técnica de imagenes'!$A$3:$G$17,5,FALSE),IF($G$5="F1",'Definición técnica de imagenes'!$E$15,'Definición técnica de imagenes'!$F$13)),'Definición técnica de imagenes'!$E$16),"")</f>
        <v/>
      </c>
      <c r="H89" s="14" t="str">
        <f t="shared" si="5"/>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4"/>
        <v/>
      </c>
      <c r="G90" s="14" t="str">
        <f>IF(F90&lt;&gt;"",IF($G$4="Recurso",IF(LEFT($G$5,1)="M",VLOOKUP($G$5,'Definición técnica de imagenes'!$A$3:$G$17,5,FALSE),IF($G$5="F1",'Definición técnica de imagenes'!$E$15,'Definición técnica de imagenes'!$F$13)),'Definición técnica de imagenes'!$E$16),"")</f>
        <v/>
      </c>
      <c r="H90" s="14" t="str">
        <f t="shared" si="5"/>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4"/>
        <v/>
      </c>
      <c r="G91" s="14" t="str">
        <f>IF(F91&lt;&gt;"",IF($G$4="Recurso",IF(LEFT($G$5,1)="M",VLOOKUP($G$5,'Definición técnica de imagenes'!$A$3:$G$17,5,FALSE),IF($G$5="F1",'Definición técnica de imagenes'!$E$15,'Definición técnica de imagenes'!$F$13)),'Definición técnica de imagenes'!$E$16),"")</f>
        <v/>
      </c>
      <c r="H91" s="14" t="str">
        <f t="shared" si="5"/>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4"/>
        <v/>
      </c>
      <c r="G92" s="14" t="str">
        <f>IF(F92&lt;&gt;"",IF($G$4="Recurso",IF(LEFT($G$5,1)="M",VLOOKUP($G$5,'Definición técnica de imagenes'!$A$3:$G$17,5,FALSE),IF($G$5="F1",'Definición técnica de imagenes'!$E$15,'Definición técnica de imagenes'!$F$13)),'Definición técnica de imagenes'!$E$16),"")</f>
        <v/>
      </c>
      <c r="H92" s="14" t="str">
        <f t="shared" si="5"/>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4"/>
        <v/>
      </c>
      <c r="G93" s="14" t="str">
        <f>IF(F93&lt;&gt;"",IF($G$4="Recurso",IF(LEFT($G$5,1)="M",VLOOKUP($G$5,'Definición técnica de imagenes'!$A$3:$G$17,5,FALSE),IF($G$5="F1",'Definición técnica de imagenes'!$E$15,'Definición técnica de imagenes'!$F$13)),'Definición técnica de imagenes'!$E$16),"")</f>
        <v/>
      </c>
      <c r="H93" s="14" t="str">
        <f t="shared" si="5"/>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4"/>
        <v/>
      </c>
      <c r="G94" s="14" t="str">
        <f>IF(F94&lt;&gt;"",IF($G$4="Recurso",IF(LEFT($G$5,1)="M",VLOOKUP($G$5,'Definición técnica de imagenes'!$A$3:$G$17,5,FALSE),IF($G$5="F1",'Definición técnica de imagenes'!$E$15,'Definición técnica de imagenes'!$F$13)),'Definición técnica de imagenes'!$E$16),"")</f>
        <v/>
      </c>
      <c r="H94" s="14" t="str">
        <f t="shared" si="5"/>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4"/>
        <v/>
      </c>
      <c r="G95" s="14" t="str">
        <f>IF(F95&lt;&gt;"",IF($G$4="Recurso",IF(LEFT($G$5,1)="M",VLOOKUP($G$5,'Definición técnica de imagenes'!$A$3:$G$17,5,FALSE),IF($G$5="F1",'Definición técnica de imagenes'!$E$15,'Definición técnica de imagenes'!$F$13)),'Definición técnica de imagenes'!$E$16),"")</f>
        <v/>
      </c>
      <c r="H95" s="14" t="str">
        <f t="shared" si="5"/>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4"/>
        <v/>
      </c>
      <c r="G96" s="14" t="str">
        <f>IF(F96&lt;&gt;"",IF($G$4="Recurso",IF(LEFT($G$5,1)="M",VLOOKUP($G$5,'Definición técnica de imagenes'!$A$3:$G$17,5,FALSE),IF($G$5="F1",'Definición técnica de imagenes'!$E$15,'Definición técnica de imagenes'!$F$13)),'Definición técnica de imagenes'!$E$16),"")</f>
        <v/>
      </c>
      <c r="H96" s="14" t="str">
        <f t="shared" si="5"/>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4"/>
        <v/>
      </c>
      <c r="G97" s="14" t="str">
        <f>IF(F97&lt;&gt;"",IF($G$4="Recurso",IF(LEFT($G$5,1)="M",VLOOKUP($G$5,'Definición técnica de imagenes'!$A$3:$G$17,5,FALSE),IF($G$5="F1",'Definición técnica de imagenes'!$E$15,'Definición técnica de imagenes'!$F$13)),'Definición técnica de imagenes'!$E$16),"")</f>
        <v/>
      </c>
      <c r="H97" s="14" t="str">
        <f t="shared" si="5"/>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4"/>
        <v/>
      </c>
      <c r="G98" s="14" t="str">
        <f>IF(F98&lt;&gt;"",IF($G$4="Recurso",IF(LEFT($G$5,1)="M",VLOOKUP($G$5,'Definición técnica de imagenes'!$A$3:$G$17,5,FALSE),IF($G$5="F1",'Definición técnica de imagenes'!$E$15,'Definición técnica de imagenes'!$F$13)),'Definición técnica de imagenes'!$E$16),"")</f>
        <v/>
      </c>
      <c r="H98" s="14" t="str">
        <f t="shared" si="5"/>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4"/>
        <v/>
      </c>
      <c r="G99" s="14" t="str">
        <f>IF(F99&lt;&gt;"",IF($G$4="Recurso",IF(LEFT($G$5,1)="M",VLOOKUP($G$5,'Definición técnica de imagenes'!$A$3:$G$17,5,FALSE),IF($G$5="F1",'Definición técnica de imagenes'!$E$15,'Definición técnica de imagenes'!$F$13)),'Definición técnica de imagenes'!$E$16),"")</f>
        <v/>
      </c>
      <c r="H99" s="14" t="str">
        <f t="shared" si="5"/>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4"/>
        <v/>
      </c>
      <c r="G100" s="14" t="str">
        <f>IF(F100&lt;&gt;"",IF($G$4="Recurso",IF(LEFT($G$5,1)="M",VLOOKUP($G$5,'Definición técnica de imagenes'!$A$3:$G$17,5,FALSE),IF($G$5="F1",'Definición técnica de imagenes'!$E$15,'Definición técnica de imagenes'!$F$13)),'Definición técnica de imagenes'!$E$16),"")</f>
        <v/>
      </c>
      <c r="H100" s="14" t="str">
        <f t="shared" si="5"/>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4"/>
        <v/>
      </c>
      <c r="G101" s="14" t="str">
        <f>IF(F101&lt;&gt;"",IF($G$4="Recurso",IF(LEFT($G$5,1)="M",VLOOKUP($G$5,'Definición técnica de imagenes'!$A$3:$G$17,5,FALSE),IF($G$5="F1",'Definición técnica de imagenes'!$E$15,'Definición técnica de imagenes'!$F$13)),'Definición técnica de imagenes'!$E$16),"")</f>
        <v/>
      </c>
      <c r="H101" s="14" t="str">
        <f t="shared" si="5"/>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4"/>
        <v/>
      </c>
      <c r="G102" s="14" t="str">
        <f>IF(F102&lt;&gt;"",IF($G$4="Recurso",IF(LEFT($G$5,1)="M",VLOOKUP($G$5,'Definición técnica de imagenes'!$A$3:$G$17,5,FALSE),IF($G$5="F1",'Definición técnica de imagenes'!$E$15,'Definición técnica de imagenes'!$F$13)),'Definición técnica de imagenes'!$E$16),"")</f>
        <v/>
      </c>
      <c r="H102" s="14" t="str">
        <f t="shared" si="5"/>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4"/>
        <v/>
      </c>
      <c r="G103" s="14" t="str">
        <f>IF(F103&lt;&gt;"",IF($G$4="Recurso",IF(LEFT($G$5,1)="M",VLOOKUP($G$5,'Definición técnica de imagenes'!$A$3:$G$17,5,FALSE),IF($G$5="F1",'Definición técnica de imagenes'!$E$15,'Definición técnica de imagenes'!$F$13)),'Definición técnica de imagenes'!$E$16),"")</f>
        <v/>
      </c>
      <c r="H103" s="14" t="str">
        <f t="shared" si="5"/>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4"/>
        <v/>
      </c>
      <c r="G104" s="14" t="str">
        <f>IF(F104&lt;&gt;"",IF($G$4="Recurso",IF(LEFT($G$5,1)="M",VLOOKUP($G$5,'Definición técnica de imagenes'!$A$3:$G$17,5,FALSE),IF($G$5="F1",'Definición técnica de imagenes'!$E$15,'Definición técnica de imagenes'!$F$13)),'Definición técnica de imagenes'!$E$16),"")</f>
        <v/>
      </c>
      <c r="H104" s="14" t="str">
        <f t="shared" si="5"/>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4"/>
        <v/>
      </c>
      <c r="G105" s="14" t="str">
        <f>IF(F105&lt;&gt;"",IF($G$4="Recurso",IF(LEFT($G$5,1)="M",VLOOKUP($G$5,'Definición técnica de imagenes'!$A$3:$G$17,5,FALSE),IF($G$5="F1",'Definición técnica de imagenes'!$E$15,'Definición técnica de imagenes'!$F$13)),'Definición técnica de imagenes'!$E$16),"")</f>
        <v/>
      </c>
      <c r="H105" s="14" t="str">
        <f t="shared" si="5"/>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4"/>
        <v/>
      </c>
      <c r="G106" s="14" t="str">
        <f>IF(F106&lt;&gt;"",IF($G$4="Recurso",IF(LEFT($G$5,1)="M",VLOOKUP($G$5,'Definición técnica de imagenes'!$A$3:$G$17,5,FALSE),IF($G$5="F1",'Definición técnica de imagenes'!$E$15,'Definición técnica de imagenes'!$F$13)),'Definición técnica de imagenes'!$E$16),"")</f>
        <v/>
      </c>
      <c r="H106" s="14" t="str">
        <f t="shared" si="5"/>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4"/>
        <v/>
      </c>
      <c r="G107" s="14" t="str">
        <f>IF(F107&lt;&gt;"",IF($G$4="Recurso",IF(LEFT($G$5,1)="M",VLOOKUP($G$5,'Definición técnica de imagenes'!$A$3:$G$17,5,FALSE),IF($G$5="F1",'Definición técnica de imagenes'!$E$15,'Definición técnica de imagenes'!$F$13)),'Definición técnica de imagenes'!$E$16),"")</f>
        <v/>
      </c>
      <c r="H107" s="14" t="str">
        <f t="shared" si="5"/>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4"/>
        <v/>
      </c>
      <c r="G108" s="14" t="str">
        <f>IF(F108&lt;&gt;"",IF($G$4="Recurso",IF(LEFT($G$5,1)="M",VLOOKUP($G$5,'Definición técnica de imagenes'!$A$3:$G$17,5,FALSE),IF($G$5="F1",'Definición técnica de imagenes'!$E$15,'Definición técnica de imagenes'!$F$13)),'Definición técnica de imagenes'!$E$16),"")</f>
        <v/>
      </c>
      <c r="H108" s="14" t="str">
        <f t="shared" si="5"/>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0" r:id="rId1" display="http://pixabay.com/en/mastomys-mice-home-wood-roof-443291/"/>
    <hyperlink ref="B11" r:id="rId2" display="http://aulaplaneta.planetasaber.com/encyclopedia/default.asp?idpack=11&amp;idpil=000UHK01&amp;ruta=aulaplaneta&amp;DATA=1YusGj5lEO1GMTvU6vEH7hs81nE5ftJig%2bq2u7BI40I%3d"/>
    <hyperlink ref="B12" r:id="rId3" display="http://www.eruditos.net/mediawiki/images/2/24/Celulagemacion.gif"/>
    <hyperlink ref="B17" r:id="rId4" display="http://www.shutterstock.com/pic-151420391/stock-photo--d-rendered-illustration-of-the-fertilization.html?src=33sTsJqn1_vtm5HHGtORQg-1-9"/>
    <hyperlink ref="B19" r:id="rId5" display="http://aulaplaneta.planetasaber.com/encyclopedia/default.asp?idpack=9&amp;idpil=000SBQ01&amp;ruta=aulaplaneta&amp;DATA=1YusGj5lEO18XtFclF1hCxs81nE5ftJig%2bq2u7BI40I%3d"/>
  </hyperlinks>
  <pageMargins left="0.75" right="0.75" top="1" bottom="1" header="0.5" footer="0.5"/>
  <pageSetup orientation="portrait" horizontalDpi="4294967292" verticalDpi="4294967292" r:id="rId6"/>
  <drawing r:id="rId7"/>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1" customWidth="1"/>
    <col min="2" max="2" width="11" style="31"/>
    <col min="3" max="3" width="13.875" style="31" customWidth="1"/>
    <col min="4" max="4" width="11.375" style="31" customWidth="1"/>
    <col min="5" max="7" width="11" style="31"/>
    <col min="8" max="11" width="11" style="31" hidden="1" customWidth="1"/>
    <col min="12" max="16384" width="11" style="31"/>
  </cols>
  <sheetData>
    <row r="1" spans="1:11" ht="16.5" thickBot="1" x14ac:dyDescent="0.3">
      <c r="A1" s="98" t="s">
        <v>38</v>
      </c>
      <c r="B1" s="99"/>
      <c r="C1" s="99"/>
      <c r="D1" s="99"/>
      <c r="E1" s="99"/>
      <c r="F1" s="100"/>
    </row>
    <row r="2" spans="1:11" x14ac:dyDescent="0.25">
      <c r="A2" s="39" t="s">
        <v>42</v>
      </c>
      <c r="B2" s="40"/>
      <c r="C2" s="101" t="s">
        <v>13</v>
      </c>
      <c r="D2" s="102"/>
      <c r="E2" s="103"/>
      <c r="F2" s="41"/>
    </row>
    <row r="3" spans="1:11" ht="63" x14ac:dyDescent="0.25">
      <c r="A3" s="42" t="s">
        <v>43</v>
      </c>
      <c r="B3" s="40"/>
      <c r="C3" s="107" t="s">
        <v>14</v>
      </c>
      <c r="D3" s="108"/>
      <c r="E3" s="109"/>
      <c r="F3" s="41"/>
      <c r="H3" s="31" t="s">
        <v>18</v>
      </c>
      <c r="I3" s="31" t="s">
        <v>19</v>
      </c>
      <c r="J3" s="31" t="s">
        <v>20</v>
      </c>
      <c r="K3" s="31" t="s">
        <v>52</v>
      </c>
    </row>
    <row r="4" spans="1:11" ht="31.5" x14ac:dyDescent="0.25">
      <c r="A4" s="39" t="s">
        <v>44</v>
      </c>
      <c r="B4" s="40"/>
      <c r="C4" s="35" t="s">
        <v>15</v>
      </c>
      <c r="D4" s="34" t="s">
        <v>16</v>
      </c>
      <c r="E4" s="38" t="s">
        <v>17</v>
      </c>
      <c r="F4" s="41"/>
      <c r="H4" s="31" t="s">
        <v>21</v>
      </c>
      <c r="I4" s="31" t="s">
        <v>25</v>
      </c>
      <c r="J4" s="31">
        <v>1</v>
      </c>
      <c r="K4" s="31">
        <v>1</v>
      </c>
    </row>
    <row r="5" spans="1:11" ht="79.5" thickBot="1" x14ac:dyDescent="0.3">
      <c r="A5" s="42" t="s">
        <v>45</v>
      </c>
      <c r="B5" s="40"/>
      <c r="C5" s="37" t="s">
        <v>35</v>
      </c>
      <c r="D5" s="110" t="str">
        <f>CONCATENATE(H21,"_",I21,"_",J21,"_CO")</f>
        <v>LE_07_04_CO</v>
      </c>
      <c r="E5" s="111"/>
      <c r="F5" s="41"/>
      <c r="H5" s="31" t="s">
        <v>22</v>
      </c>
      <c r="I5" s="31" t="s">
        <v>26</v>
      </c>
      <c r="J5" s="31">
        <v>2</v>
      </c>
      <c r="K5" s="31">
        <v>2</v>
      </c>
    </row>
    <row r="6" spans="1:11" ht="32.25" thickBot="1" x14ac:dyDescent="0.3">
      <c r="A6" s="39" t="s">
        <v>10</v>
      </c>
      <c r="B6" s="40"/>
      <c r="C6" s="40"/>
      <c r="D6" s="40"/>
      <c r="E6" s="40"/>
      <c r="F6" s="41"/>
      <c r="H6" s="31" t="s">
        <v>23</v>
      </c>
      <c r="I6" s="31" t="s">
        <v>27</v>
      </c>
      <c r="J6" s="31">
        <v>3</v>
      </c>
      <c r="K6" s="31">
        <v>3</v>
      </c>
    </row>
    <row r="7" spans="1:11" ht="48" thickBot="1" x14ac:dyDescent="0.3">
      <c r="A7" s="42" t="s">
        <v>11</v>
      </c>
      <c r="B7" s="40"/>
      <c r="C7" s="71" t="s">
        <v>127</v>
      </c>
      <c r="D7" s="96" t="str">
        <f>CONCATENATE("SolicitudGrafica_",D5,".xls")</f>
        <v>SolicitudGrafica_LE_07_04_CO.xls</v>
      </c>
      <c r="E7" s="96"/>
      <c r="F7" s="97"/>
      <c r="H7" s="31" t="s">
        <v>24</v>
      </c>
      <c r="I7" s="31" t="s">
        <v>28</v>
      </c>
      <c r="J7" s="31">
        <v>4</v>
      </c>
      <c r="K7" s="31">
        <v>4</v>
      </c>
    </row>
    <row r="8" spans="1:11" ht="47.25" x14ac:dyDescent="0.25">
      <c r="A8" s="42" t="s">
        <v>53</v>
      </c>
      <c r="B8" s="40"/>
      <c r="C8" s="40"/>
      <c r="D8" s="40"/>
      <c r="E8" s="40"/>
      <c r="F8" s="41"/>
      <c r="I8" s="31" t="s">
        <v>29</v>
      </c>
      <c r="J8" s="31">
        <v>5</v>
      </c>
      <c r="K8" s="31">
        <v>5</v>
      </c>
    </row>
    <row r="9" spans="1:11" ht="47.25" x14ac:dyDescent="0.25">
      <c r="A9" s="42" t="s">
        <v>12</v>
      </c>
      <c r="B9" s="40"/>
      <c r="C9" s="40"/>
      <c r="D9" s="40"/>
      <c r="E9" s="40"/>
      <c r="F9" s="41"/>
      <c r="I9" s="31" t="s">
        <v>30</v>
      </c>
      <c r="J9" s="31">
        <v>6</v>
      </c>
      <c r="K9" s="31">
        <v>6</v>
      </c>
    </row>
    <row r="10" spans="1:11" ht="32.25" thickBot="1" x14ac:dyDescent="0.3">
      <c r="A10" s="43" t="s">
        <v>36</v>
      </c>
      <c r="B10" s="44"/>
      <c r="C10" s="44"/>
      <c r="D10" s="44"/>
      <c r="E10" s="44"/>
      <c r="F10" s="45"/>
      <c r="I10" s="31" t="s">
        <v>31</v>
      </c>
      <c r="J10" s="31">
        <v>7</v>
      </c>
      <c r="K10" s="31">
        <v>7</v>
      </c>
    </row>
    <row r="11" spans="1:11" x14ac:dyDescent="0.25">
      <c r="I11" s="31" t="s">
        <v>32</v>
      </c>
      <c r="J11" s="31">
        <v>8</v>
      </c>
      <c r="K11" s="31">
        <v>8</v>
      </c>
    </row>
    <row r="12" spans="1:11" ht="16.5" thickBot="1" x14ac:dyDescent="0.3">
      <c r="I12" s="31" t="s">
        <v>37</v>
      </c>
      <c r="J12" s="31">
        <v>9</v>
      </c>
      <c r="K12" s="31">
        <v>9</v>
      </c>
    </row>
    <row r="13" spans="1:11" x14ac:dyDescent="0.25">
      <c r="A13" s="98" t="s">
        <v>41</v>
      </c>
      <c r="B13" s="99"/>
      <c r="C13" s="99"/>
      <c r="D13" s="99"/>
      <c r="E13" s="99"/>
      <c r="F13" s="100"/>
      <c r="I13" s="31" t="s">
        <v>33</v>
      </c>
      <c r="J13" s="31">
        <v>10</v>
      </c>
      <c r="K13" s="31">
        <v>10</v>
      </c>
    </row>
    <row r="14" spans="1:11" ht="16.5" thickBot="1" x14ac:dyDescent="0.3">
      <c r="A14" s="42"/>
      <c r="B14" s="40"/>
      <c r="C14" s="40"/>
      <c r="D14" s="40"/>
      <c r="E14" s="40"/>
      <c r="F14" s="41"/>
      <c r="I14" s="31" t="s">
        <v>34</v>
      </c>
      <c r="J14" s="31">
        <v>11</v>
      </c>
      <c r="K14" s="31">
        <v>11</v>
      </c>
    </row>
    <row r="15" spans="1:11" x14ac:dyDescent="0.25">
      <c r="A15" s="39" t="s">
        <v>46</v>
      </c>
      <c r="B15" s="40"/>
      <c r="C15" s="101" t="s">
        <v>49</v>
      </c>
      <c r="D15" s="102"/>
      <c r="E15" s="102"/>
      <c r="F15" s="103"/>
      <c r="J15" s="31">
        <v>12</v>
      </c>
      <c r="K15" s="31">
        <v>12</v>
      </c>
    </row>
    <row r="16" spans="1:11" ht="67.150000000000006" customHeight="1" x14ac:dyDescent="0.25">
      <c r="A16" s="42" t="s">
        <v>47</v>
      </c>
      <c r="B16" s="40"/>
      <c r="C16" s="35" t="s">
        <v>15</v>
      </c>
      <c r="D16" s="34" t="s">
        <v>16</v>
      </c>
      <c r="E16" s="34" t="s">
        <v>17</v>
      </c>
      <c r="F16" s="36" t="s">
        <v>50</v>
      </c>
      <c r="J16" s="31">
        <v>13</v>
      </c>
      <c r="K16" s="31">
        <v>13</v>
      </c>
    </row>
    <row r="17" spans="1:11" ht="32.1" customHeight="1" thickBot="1" x14ac:dyDescent="0.3">
      <c r="A17" s="39" t="s">
        <v>44</v>
      </c>
      <c r="B17" s="40"/>
      <c r="C17" s="37" t="s">
        <v>35</v>
      </c>
      <c r="D17" s="104" t="str">
        <f>CONCATENATE(H21,"_",I21,"_",J21,"_",K45)</f>
        <v>LE_07_04_REC10</v>
      </c>
      <c r="E17" s="105"/>
      <c r="F17" s="106"/>
      <c r="J17" s="31">
        <v>14</v>
      </c>
      <c r="K17" s="31">
        <v>14</v>
      </c>
    </row>
    <row r="18" spans="1:11" ht="79.5" thickBot="1" x14ac:dyDescent="0.3">
      <c r="A18" s="42" t="s">
        <v>48</v>
      </c>
      <c r="B18" s="40"/>
      <c r="C18" s="71" t="s">
        <v>128</v>
      </c>
      <c r="D18" s="96" t="str">
        <f>CONCATENATE("SolicitudGrafica_",D17,".xls")</f>
        <v>SolicitudGrafica_LE_07_04_REC10.xls</v>
      </c>
      <c r="E18" s="96"/>
      <c r="F18" s="97"/>
      <c r="J18" s="31">
        <v>15</v>
      </c>
      <c r="K18" s="31">
        <v>15</v>
      </c>
    </row>
    <row r="19" spans="1:11" x14ac:dyDescent="0.25">
      <c r="A19" s="39" t="s">
        <v>10</v>
      </c>
      <c r="B19" s="40"/>
      <c r="C19" s="40"/>
      <c r="D19" s="40"/>
      <c r="E19" s="40"/>
      <c r="F19" s="41"/>
      <c r="H19" s="31">
        <v>3</v>
      </c>
      <c r="J19" s="31">
        <v>16</v>
      </c>
      <c r="K19" s="31">
        <v>16</v>
      </c>
    </row>
    <row r="20" spans="1:11" ht="63.75" thickBot="1" x14ac:dyDescent="0.3">
      <c r="A20" s="43" t="s">
        <v>51</v>
      </c>
      <c r="B20" s="44"/>
      <c r="C20" s="44"/>
      <c r="D20" s="44"/>
      <c r="E20" s="44"/>
      <c r="F20" s="45"/>
      <c r="H20" s="31">
        <v>4</v>
      </c>
      <c r="I20" s="31">
        <v>5</v>
      </c>
      <c r="J20" s="31">
        <v>4</v>
      </c>
      <c r="K20" s="31">
        <v>17</v>
      </c>
    </row>
    <row r="21" spans="1:11" x14ac:dyDescent="0.25">
      <c r="H21" s="31" t="str">
        <f>IF(INDEX(H4:H7,H20)=H4,"MA",IF(INDEX(H4:H7,H20)=H5,"CN",IF(INDEX(H4:H7,H20)=H6,"CS",IF(INDEX(H4:H7,H20)=H7,"LE"))))</f>
        <v>LE</v>
      </c>
      <c r="I21" s="31" t="str">
        <f>CONCATENATE(IF((I20+2)&lt;10,"0",""),I20+2)</f>
        <v>07</v>
      </c>
      <c r="J21" s="31" t="str">
        <f>CONCATENATE(IF(J20&lt;10,"0",""),J20)</f>
        <v>04</v>
      </c>
      <c r="K21" s="31">
        <v>18</v>
      </c>
    </row>
    <row r="22" spans="1:11" x14ac:dyDescent="0.25">
      <c r="K22" s="31">
        <v>19</v>
      </c>
    </row>
    <row r="23" spans="1:11" x14ac:dyDescent="0.25">
      <c r="K23" s="31">
        <v>20</v>
      </c>
    </row>
    <row r="24" spans="1:11" x14ac:dyDescent="0.25">
      <c r="K24" s="31">
        <v>21</v>
      </c>
    </row>
    <row r="25" spans="1:11" x14ac:dyDescent="0.25">
      <c r="K25" s="31">
        <v>22</v>
      </c>
    </row>
    <row r="26" spans="1:11" x14ac:dyDescent="0.25">
      <c r="K26" s="31">
        <v>23</v>
      </c>
    </row>
    <row r="27" spans="1:11" x14ac:dyDescent="0.25">
      <c r="K27" s="31">
        <v>24</v>
      </c>
    </row>
    <row r="28" spans="1:11" x14ac:dyDescent="0.25">
      <c r="K28" s="31">
        <v>25</v>
      </c>
    </row>
    <row r="29" spans="1:11" x14ac:dyDescent="0.25">
      <c r="K29" s="31">
        <v>26</v>
      </c>
    </row>
    <row r="30" spans="1:11" x14ac:dyDescent="0.25">
      <c r="K30" s="31">
        <v>27</v>
      </c>
    </row>
    <row r="31" spans="1:11" x14ac:dyDescent="0.25">
      <c r="K31" s="31">
        <v>28</v>
      </c>
    </row>
    <row r="32" spans="1:11" x14ac:dyDescent="0.25">
      <c r="K32" s="31">
        <v>29</v>
      </c>
    </row>
    <row r="33" spans="11:11" x14ac:dyDescent="0.25">
      <c r="K33" s="31">
        <v>30</v>
      </c>
    </row>
    <row r="34" spans="11:11" x14ac:dyDescent="0.25">
      <c r="K34" s="31">
        <v>31</v>
      </c>
    </row>
    <row r="35" spans="11:11" x14ac:dyDescent="0.25">
      <c r="K35" s="31">
        <v>32</v>
      </c>
    </row>
    <row r="36" spans="11:11" x14ac:dyDescent="0.25">
      <c r="K36" s="31">
        <v>33</v>
      </c>
    </row>
    <row r="37" spans="11:11" x14ac:dyDescent="0.25">
      <c r="K37" s="31">
        <v>34</v>
      </c>
    </row>
    <row r="38" spans="11:11" x14ac:dyDescent="0.25">
      <c r="K38" s="31">
        <v>35</v>
      </c>
    </row>
    <row r="39" spans="11:11" x14ac:dyDescent="0.25">
      <c r="K39" s="31">
        <v>36</v>
      </c>
    </row>
    <row r="40" spans="11:11" x14ac:dyDescent="0.25">
      <c r="K40" s="31">
        <v>37</v>
      </c>
    </row>
    <row r="41" spans="11:11" x14ac:dyDescent="0.25">
      <c r="K41" s="31">
        <v>38</v>
      </c>
    </row>
    <row r="42" spans="11:11" x14ac:dyDescent="0.25">
      <c r="K42" s="31">
        <v>39</v>
      </c>
    </row>
    <row r="43" spans="11:11" x14ac:dyDescent="0.25">
      <c r="K43" s="31">
        <v>40</v>
      </c>
    </row>
    <row r="44" spans="11:11" x14ac:dyDescent="0.25">
      <c r="K44" s="31">
        <v>1</v>
      </c>
    </row>
    <row r="45" spans="11:11" x14ac:dyDescent="0.25">
      <c r="K45" s="31"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1" customWidth="1"/>
    <col min="2" max="2" width="22.25" style="31" customWidth="1"/>
    <col min="3" max="3" width="17.375" style="31" customWidth="1"/>
    <col min="4" max="4" width="10.875" style="31"/>
    <col min="5" max="5" width="11.75" style="31" customWidth="1"/>
    <col min="6" max="6" width="12.75" style="31" customWidth="1"/>
    <col min="7" max="7" width="11" style="31" customWidth="1"/>
    <col min="8" max="8" width="24.5" style="31" customWidth="1"/>
    <col min="9" max="9" width="22.25" style="31" customWidth="1"/>
    <col min="10" max="10" width="20.75" style="31" customWidth="1"/>
    <col min="11" max="11" width="44.5" style="31" customWidth="1"/>
    <col min="12" max="16384" width="10.875" style="31"/>
  </cols>
  <sheetData>
    <row r="1" spans="1:11" x14ac:dyDescent="0.25">
      <c r="A1" s="112" t="s">
        <v>56</v>
      </c>
      <c r="B1" s="112" t="s">
        <v>63</v>
      </c>
      <c r="C1" s="112" t="s">
        <v>64</v>
      </c>
      <c r="D1" s="112" t="s">
        <v>5</v>
      </c>
      <c r="E1" s="112" t="s">
        <v>65</v>
      </c>
      <c r="F1" s="112" t="s">
        <v>66</v>
      </c>
      <c r="G1" s="112" t="s">
        <v>67</v>
      </c>
      <c r="H1" s="113" t="s">
        <v>68</v>
      </c>
      <c r="I1" s="113"/>
      <c r="J1" s="113"/>
    </row>
    <row r="2" spans="1:11" x14ac:dyDescent="0.25">
      <c r="A2" s="112"/>
      <c r="B2" s="112"/>
      <c r="C2" s="112"/>
      <c r="D2" s="112"/>
      <c r="E2" s="112"/>
      <c r="F2" s="112"/>
      <c r="G2" s="112"/>
      <c r="H2" s="50" t="s">
        <v>65</v>
      </c>
      <c r="I2" s="50" t="s">
        <v>66</v>
      </c>
      <c r="J2" s="50" t="s">
        <v>67</v>
      </c>
    </row>
    <row r="3" spans="1:11" s="52" customFormat="1" x14ac:dyDescent="0.25">
      <c r="A3" s="51" t="s">
        <v>69</v>
      </c>
      <c r="B3" s="51" t="s">
        <v>70</v>
      </c>
      <c r="C3" s="51" t="s">
        <v>71</v>
      </c>
      <c r="D3" s="51" t="s">
        <v>72</v>
      </c>
      <c r="E3" s="51" t="s">
        <v>73</v>
      </c>
      <c r="F3" s="51"/>
      <c r="G3" s="51"/>
      <c r="H3" s="51" t="s">
        <v>130</v>
      </c>
      <c r="I3" s="51"/>
      <c r="J3" s="51"/>
    </row>
    <row r="4" spans="1:11" s="52" customFormat="1" x14ac:dyDescent="0.25">
      <c r="A4" s="53" t="s">
        <v>57</v>
      </c>
      <c r="B4" s="53" t="s">
        <v>74</v>
      </c>
      <c r="C4" s="53" t="s">
        <v>71</v>
      </c>
      <c r="D4" s="53" t="s">
        <v>72</v>
      </c>
      <c r="E4" s="53" t="s">
        <v>75</v>
      </c>
      <c r="F4" s="53" t="s">
        <v>76</v>
      </c>
      <c r="G4" s="53"/>
      <c r="H4" s="53" t="s">
        <v>131</v>
      </c>
      <c r="I4" s="53" t="s">
        <v>133</v>
      </c>
      <c r="J4" s="53"/>
    </row>
    <row r="5" spans="1:11" s="52" customFormat="1" x14ac:dyDescent="0.25">
      <c r="A5" s="54" t="s">
        <v>77</v>
      </c>
      <c r="B5" s="53" t="s">
        <v>78</v>
      </c>
      <c r="C5" s="53" t="s">
        <v>71</v>
      </c>
      <c r="D5" s="53" t="s">
        <v>72</v>
      </c>
      <c r="E5" s="53" t="s">
        <v>75</v>
      </c>
      <c r="F5" s="53" t="s">
        <v>76</v>
      </c>
      <c r="G5" s="55"/>
      <c r="H5" s="53" t="s">
        <v>131</v>
      </c>
      <c r="I5" s="53" t="s">
        <v>133</v>
      </c>
      <c r="J5" s="55"/>
    </row>
    <row r="6" spans="1:11" s="52" customFormat="1" x14ac:dyDescent="0.25">
      <c r="A6" s="53" t="s">
        <v>58</v>
      </c>
      <c r="B6" s="53" t="s">
        <v>79</v>
      </c>
      <c r="C6" s="53" t="s">
        <v>71</v>
      </c>
      <c r="D6" s="53" t="s">
        <v>72</v>
      </c>
      <c r="E6" s="53" t="s">
        <v>75</v>
      </c>
      <c r="F6" s="53" t="s">
        <v>76</v>
      </c>
      <c r="G6" s="53" t="s">
        <v>73</v>
      </c>
      <c r="H6" s="53" t="s">
        <v>131</v>
      </c>
      <c r="I6" s="53" t="s">
        <v>133</v>
      </c>
      <c r="J6" s="53" t="s">
        <v>134</v>
      </c>
    </row>
    <row r="7" spans="1:11" s="52" customFormat="1" ht="25.5" x14ac:dyDescent="0.25">
      <c r="A7" s="53" t="s">
        <v>80</v>
      </c>
      <c r="B7" s="53" t="s">
        <v>81</v>
      </c>
      <c r="C7" s="53" t="s">
        <v>71</v>
      </c>
      <c r="D7" s="53" t="s">
        <v>72</v>
      </c>
      <c r="E7" s="53" t="s">
        <v>75</v>
      </c>
      <c r="F7" s="53" t="s">
        <v>76</v>
      </c>
      <c r="G7" s="53"/>
      <c r="H7" s="53" t="s">
        <v>131</v>
      </c>
      <c r="I7" s="53" t="s">
        <v>133</v>
      </c>
      <c r="J7" s="53"/>
    </row>
    <row r="8" spans="1:11" s="52" customFormat="1" ht="25.5" x14ac:dyDescent="0.25">
      <c r="A8" s="53" t="s">
        <v>82</v>
      </c>
      <c r="B8" s="53" t="s">
        <v>83</v>
      </c>
      <c r="C8" s="53" t="s">
        <v>71</v>
      </c>
      <c r="D8" s="53" t="s">
        <v>72</v>
      </c>
      <c r="E8" s="53" t="s">
        <v>75</v>
      </c>
      <c r="F8" s="53" t="s">
        <v>76</v>
      </c>
      <c r="G8" s="53"/>
      <c r="H8" s="53" t="s">
        <v>131</v>
      </c>
      <c r="I8" s="53" t="s">
        <v>133</v>
      </c>
      <c r="J8" s="53"/>
    </row>
    <row r="9" spans="1:11" s="52" customFormat="1" x14ac:dyDescent="0.25">
      <c r="A9" s="53" t="s">
        <v>84</v>
      </c>
      <c r="B9" s="53" t="s">
        <v>85</v>
      </c>
      <c r="C9" s="53" t="s">
        <v>71</v>
      </c>
      <c r="D9" s="53" t="s">
        <v>72</v>
      </c>
      <c r="E9" s="53" t="s">
        <v>75</v>
      </c>
      <c r="F9" s="53" t="s">
        <v>76</v>
      </c>
      <c r="G9" s="53"/>
      <c r="H9" s="53" t="s">
        <v>131</v>
      </c>
      <c r="I9" s="53" t="s">
        <v>133</v>
      </c>
      <c r="J9" s="53"/>
    </row>
    <row r="10" spans="1:11" s="52" customFormat="1" x14ac:dyDescent="0.25">
      <c r="A10" s="53" t="s">
        <v>86</v>
      </c>
      <c r="B10" s="53" t="s">
        <v>87</v>
      </c>
      <c r="C10" s="53" t="s">
        <v>71</v>
      </c>
      <c r="D10" s="53" t="s">
        <v>72</v>
      </c>
      <c r="E10" s="53" t="s">
        <v>88</v>
      </c>
      <c r="F10" s="53"/>
      <c r="G10" s="53"/>
      <c r="H10" s="53" t="s">
        <v>130</v>
      </c>
      <c r="I10" s="53" t="s">
        <v>133</v>
      </c>
      <c r="J10" s="53"/>
    </row>
    <row r="11" spans="1:11" s="52" customFormat="1" ht="25.5" x14ac:dyDescent="0.25">
      <c r="A11" s="53" t="s">
        <v>89</v>
      </c>
      <c r="B11" s="53" t="s">
        <v>90</v>
      </c>
      <c r="C11" s="53" t="s">
        <v>71</v>
      </c>
      <c r="D11" s="53" t="s">
        <v>72</v>
      </c>
      <c r="E11" s="53" t="s">
        <v>75</v>
      </c>
      <c r="F11" s="53" t="s">
        <v>76</v>
      </c>
      <c r="G11" s="53"/>
      <c r="H11" s="53" t="s">
        <v>131</v>
      </c>
      <c r="I11" s="53" t="s">
        <v>133</v>
      </c>
      <c r="J11" s="53"/>
    </row>
    <row r="12" spans="1:11" s="52" customFormat="1" x14ac:dyDescent="0.25">
      <c r="A12" s="53" t="s">
        <v>91</v>
      </c>
      <c r="B12" s="53" t="s">
        <v>92</v>
      </c>
      <c r="C12" s="53" t="s">
        <v>71</v>
      </c>
      <c r="D12" s="53" t="s">
        <v>72</v>
      </c>
      <c r="E12" s="53" t="s">
        <v>75</v>
      </c>
      <c r="F12" s="53" t="s">
        <v>76</v>
      </c>
      <c r="G12" s="53"/>
      <c r="H12" s="53" t="s">
        <v>131</v>
      </c>
      <c r="I12" s="53" t="s">
        <v>133</v>
      </c>
      <c r="J12" s="53"/>
    </row>
    <row r="13" spans="1:11" ht="63" x14ac:dyDescent="0.25">
      <c r="A13" s="56" t="s">
        <v>93</v>
      </c>
      <c r="B13" s="56" t="s">
        <v>94</v>
      </c>
      <c r="C13" s="53" t="s">
        <v>71</v>
      </c>
      <c r="D13" s="57" t="s">
        <v>95</v>
      </c>
      <c r="E13" s="57"/>
      <c r="F13" s="58" t="s">
        <v>125</v>
      </c>
      <c r="G13" s="56"/>
      <c r="H13" s="53"/>
      <c r="I13" s="53" t="s">
        <v>130</v>
      </c>
      <c r="J13" s="56"/>
      <c r="K13" s="31" t="s">
        <v>96</v>
      </c>
    </row>
    <row r="14" spans="1:11" x14ac:dyDescent="0.25">
      <c r="A14" s="56" t="s">
        <v>97</v>
      </c>
      <c r="B14" s="56" t="s">
        <v>98</v>
      </c>
      <c r="C14" s="53" t="s">
        <v>71</v>
      </c>
      <c r="D14" s="57" t="s">
        <v>72</v>
      </c>
      <c r="E14" s="57"/>
      <c r="F14" s="58" t="s">
        <v>126</v>
      </c>
      <c r="G14" s="56"/>
      <c r="H14" s="53"/>
      <c r="I14" s="53" t="s">
        <v>130</v>
      </c>
      <c r="J14" s="56"/>
    </row>
    <row r="15" spans="1:11" ht="31.5" x14ac:dyDescent="0.25">
      <c r="A15" s="56" t="s">
        <v>99</v>
      </c>
      <c r="B15" s="56" t="s">
        <v>100</v>
      </c>
      <c r="C15" s="53" t="s">
        <v>101</v>
      </c>
      <c r="D15" s="56" t="s">
        <v>95</v>
      </c>
      <c r="E15" s="56" t="s">
        <v>124</v>
      </c>
      <c r="F15" s="56"/>
      <c r="G15" s="56"/>
      <c r="H15" s="53" t="s">
        <v>130</v>
      </c>
      <c r="I15" s="56"/>
      <c r="J15" s="56"/>
      <c r="K15" s="31" t="s">
        <v>102</v>
      </c>
    </row>
    <row r="16" spans="1:11" ht="94.5" x14ac:dyDescent="0.25">
      <c r="A16" s="58" t="s">
        <v>103</v>
      </c>
      <c r="B16" s="58"/>
      <c r="C16" s="54" t="s">
        <v>101</v>
      </c>
      <c r="D16" s="58" t="s">
        <v>104</v>
      </c>
      <c r="E16" s="57" t="s">
        <v>122</v>
      </c>
      <c r="F16" s="57" t="s">
        <v>123</v>
      </c>
      <c r="G16" s="57"/>
      <c r="H16" s="58" t="s">
        <v>132</v>
      </c>
      <c r="I16" s="58" t="s">
        <v>135</v>
      </c>
      <c r="J16" s="57"/>
      <c r="K16" s="59" t="s">
        <v>105</v>
      </c>
    </row>
    <row r="17" spans="1:11" ht="25.5" x14ac:dyDescent="0.25">
      <c r="A17" s="53" t="s">
        <v>106</v>
      </c>
      <c r="B17" s="53"/>
      <c r="C17" s="53" t="s">
        <v>71</v>
      </c>
      <c r="D17" s="53" t="s">
        <v>72</v>
      </c>
      <c r="E17" s="53" t="s">
        <v>107</v>
      </c>
      <c r="F17" s="53" t="s">
        <v>108</v>
      </c>
      <c r="G17" s="53"/>
      <c r="H17" s="60" t="s">
        <v>109</v>
      </c>
      <c r="I17" s="60" t="s">
        <v>110</v>
      </c>
      <c r="J17" s="53"/>
      <c r="K17" s="61" t="s">
        <v>111</v>
      </c>
    </row>
    <row r="20" spans="1:11" x14ac:dyDescent="0.25">
      <c r="A20" s="62" t="s">
        <v>112</v>
      </c>
    </row>
    <row r="21" spans="1:11" x14ac:dyDescent="0.25">
      <c r="A21" s="63" t="s">
        <v>113</v>
      </c>
      <c r="B21" s="64" t="s">
        <v>136</v>
      </c>
      <c r="C21" s="65" t="s">
        <v>22</v>
      </c>
      <c r="D21" s="64"/>
      <c r="E21" s="64"/>
    </row>
    <row r="22" spans="1:11" x14ac:dyDescent="0.25">
      <c r="A22" s="66" t="s">
        <v>114</v>
      </c>
      <c r="B22" s="72" t="s">
        <v>137</v>
      </c>
      <c r="C22" s="68" t="s">
        <v>138</v>
      </c>
      <c r="D22" s="67"/>
      <c r="E22" s="67"/>
    </row>
    <row r="23" spans="1:11" x14ac:dyDescent="0.25">
      <c r="A23" s="66" t="s">
        <v>115</v>
      </c>
      <c r="B23" s="72" t="s">
        <v>139</v>
      </c>
      <c r="C23" s="68" t="s">
        <v>140</v>
      </c>
      <c r="D23" s="67"/>
      <c r="E23" s="67"/>
    </row>
    <row r="24" spans="1:11" ht="31.5" x14ac:dyDescent="0.25">
      <c r="A24" s="66" t="s">
        <v>116</v>
      </c>
      <c r="B24" s="67" t="s">
        <v>141</v>
      </c>
      <c r="C24" s="68" t="s">
        <v>144</v>
      </c>
      <c r="D24" s="67"/>
      <c r="E24" s="67"/>
    </row>
    <row r="25" spans="1:11" x14ac:dyDescent="0.25">
      <c r="A25" s="66" t="s">
        <v>117</v>
      </c>
      <c r="B25" s="67" t="s">
        <v>142</v>
      </c>
      <c r="C25" s="68" t="s">
        <v>143</v>
      </c>
      <c r="D25" s="67"/>
      <c r="E25" s="67"/>
    </row>
    <row r="26" spans="1:11" ht="63" x14ac:dyDescent="0.25">
      <c r="A26" s="66" t="s">
        <v>118</v>
      </c>
      <c r="B26" s="67" t="s">
        <v>119</v>
      </c>
      <c r="C26" s="68" t="s">
        <v>120</v>
      </c>
      <c r="D26" s="67"/>
      <c r="E26" s="67"/>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Miguel</cp:lastModifiedBy>
  <dcterms:created xsi:type="dcterms:W3CDTF">2014-07-01T23:43:25Z</dcterms:created>
  <dcterms:modified xsi:type="dcterms:W3CDTF">2015-07-10T04:51:59Z</dcterms:modified>
</cp:coreProperties>
</file>